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mc:AlternateContent xmlns:mc="http://schemas.openxmlformats.org/markup-compatibility/2006">
    <mc:Choice Requires="x15">
      <x15ac:absPath xmlns:x15ac="http://schemas.microsoft.com/office/spreadsheetml/2010/11/ac" url="C:\Users\bohem\Dropbox\V6-Dochlazení administrativních prostor budov ČNB\_received\KONEČNÝ ROZPOČET ZNOVU\zadávací\"/>
    </mc:Choice>
  </mc:AlternateContent>
  <xr:revisionPtr revIDLastSave="0" documentId="13_ncr:1_{C3A77D83-A1A9-4E17-A4CA-A2975C3CADAA}" xr6:coauthVersionLast="47" xr6:coauthVersionMax="47" xr10:uidLastSave="{00000000-0000-0000-0000-000000000000}"/>
  <bookViews>
    <workbookView xWindow="-28920" yWindow="-120" windowWidth="29040" windowHeight="15720" firstSheet="1" activeTab="4" xr2:uid="{00000000-000D-0000-FFFF-FFFF00000000}"/>
  </bookViews>
  <sheets>
    <sheet name="Rekapitulace stavby" sheetId="1" r:id="rId1"/>
    <sheet name="D1.1 - Stavba - DP08" sheetId="2" r:id="rId2"/>
    <sheet name="D1.4.1 - Zdravotně techni..." sheetId="3" r:id="rId3"/>
    <sheet name="D1.4.2 - Chlazení - DP08" sheetId="4" r:id="rId4"/>
    <sheet name="D1.4.4 - Elektroinstalace..." sheetId="5" r:id="rId5"/>
    <sheet name="D1.4.5 - Měření a regulac..." sheetId="6" r:id="rId6"/>
    <sheet name="D1.4.6 - Stínění - DP08" sheetId="7" r:id="rId7"/>
  </sheets>
  <definedNames>
    <definedName name="_xlnm._FilterDatabase" localSheetId="1" hidden="1">'D1.1 - Stavba - DP08'!$C$98:$K$371</definedName>
    <definedName name="_xlnm._FilterDatabase" localSheetId="2" hidden="1">'D1.4.1 - Zdravotně techni...'!$C$85:$K$127</definedName>
    <definedName name="_xlnm._FilterDatabase" localSheetId="3" hidden="1">'D1.4.2 - Chlazení - DP08'!$C$89:$K$193</definedName>
    <definedName name="_xlnm._FilterDatabase" localSheetId="4" hidden="1">'D1.4.4 - Elektroinstalace...'!$C$85:$K$119</definedName>
    <definedName name="_xlnm._FilterDatabase" localSheetId="5" hidden="1">'D1.4.5 - Měření a regulac...'!$C$84:$K$128</definedName>
    <definedName name="_xlnm._FilterDatabase" localSheetId="6" hidden="1">'D1.4.6 - Stínění - DP08'!$C$83:$K$103</definedName>
    <definedName name="_xlnm.Print_Area" localSheetId="1">'D1.1 - Stavba - DP08'!$C$4:$J$39,'D1.1 - Stavba - DP08'!$C$45:$J$80,'D1.1 - Stavba - DP08'!$C$86:$K$371</definedName>
    <definedName name="_xlnm.Print_Area" localSheetId="2">'D1.4.1 - Zdravotně techni...'!$C$4:$J$39,'D1.4.1 - Zdravotně techni...'!$C$45:$J$67,'D1.4.1 - Zdravotně techni...'!$C$73:$K$127</definedName>
    <definedName name="_xlnm.Print_Area" localSheetId="3">'D1.4.2 - Chlazení - DP08'!$C$4:$J$39,'D1.4.2 - Chlazení - DP08'!$C$45:$J$71,'D1.4.2 - Chlazení - DP08'!$C$77:$K$193</definedName>
    <definedName name="_xlnm.Print_Area" localSheetId="4">'D1.4.4 - Elektroinstalace...'!$C$4:$J$39,'D1.4.4 - Elektroinstalace...'!$C$45:$J$67,'D1.4.4 - Elektroinstalace...'!$C$73:$K$119</definedName>
    <definedName name="_xlnm.Print_Area" localSheetId="5">'D1.4.5 - Měření a regulac...'!$C$4:$J$39,'D1.4.5 - Měření a regulac...'!$C$45:$J$66,'D1.4.5 - Měření a regulac...'!$C$72:$K$128</definedName>
    <definedName name="_xlnm.Print_Area" localSheetId="6">'D1.4.6 - Stínění - DP08'!$C$4:$J$39,'D1.4.6 - Stínění - DP08'!$C$45:$J$65,'D1.4.6 - Stínění - DP08'!$C$71:$K$103</definedName>
    <definedName name="_xlnm.Print_Area" localSheetId="0">'Rekapitulace stavby'!$D$4:$AO$36,'Rekapitulace stavby'!$C$42:$AQ$61</definedName>
    <definedName name="_xlnm.Print_Titles" localSheetId="1">'D1.1 - Stavba - DP08'!$98:$98</definedName>
    <definedName name="_xlnm.Print_Titles" localSheetId="2">'D1.4.1 - Zdravotně techni...'!$85:$85</definedName>
    <definedName name="_xlnm.Print_Titles" localSheetId="3">'D1.4.2 - Chlazení - DP08'!$89:$89</definedName>
    <definedName name="_xlnm.Print_Titles" localSheetId="4">'D1.4.4 - Elektroinstalace...'!$85:$85</definedName>
    <definedName name="_xlnm.Print_Titles" localSheetId="5">'D1.4.5 - Měření a regulac...'!$84:$84</definedName>
    <definedName name="_xlnm.Print_Titles" localSheetId="6">'D1.4.6 - Stínění - DP08'!$83:$83</definedName>
    <definedName name="_xlnm.Print_Titles" localSheetId="0">'Rekapitulace stavby'!$52:$52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02" i="7" l="1"/>
  <c r="J99" i="7"/>
  <c r="J97" i="7"/>
  <c r="J93" i="7"/>
  <c r="J91" i="7"/>
  <c r="J90" i="7"/>
  <c r="J89" i="7"/>
  <c r="J87" i="7"/>
  <c r="J127" i="6"/>
  <c r="J125" i="6"/>
  <c r="J123" i="6"/>
  <c r="J121" i="6"/>
  <c r="J119" i="6"/>
  <c r="J117" i="6"/>
  <c r="J115" i="6"/>
  <c r="J113" i="6"/>
  <c r="J110" i="6"/>
  <c r="J108" i="6"/>
  <c r="J106" i="6"/>
  <c r="J103" i="6"/>
  <c r="J101" i="6"/>
  <c r="J99" i="6"/>
  <c r="J96" i="6"/>
  <c r="J94" i="6"/>
  <c r="J92" i="6"/>
  <c r="J89" i="6"/>
  <c r="J87" i="6"/>
  <c r="J117" i="5"/>
  <c r="J113" i="5"/>
  <c r="J111" i="5"/>
  <c r="J110" i="5"/>
  <c r="J109" i="5"/>
  <c r="J108" i="5"/>
  <c r="J107" i="5"/>
  <c r="J106" i="5"/>
  <c r="J105" i="5"/>
  <c r="J104" i="5"/>
  <c r="J103" i="5"/>
  <c r="J101" i="5"/>
  <c r="J100" i="5"/>
  <c r="J99" i="5"/>
  <c r="J98" i="5"/>
  <c r="J95" i="5"/>
  <c r="J93" i="5"/>
  <c r="J91" i="5"/>
  <c r="J88" i="5"/>
  <c r="J192" i="4"/>
  <c r="J190" i="4"/>
  <c r="J189" i="4"/>
  <c r="J187" i="4"/>
  <c r="J186" i="4"/>
  <c r="J185" i="4"/>
  <c r="J184" i="4"/>
  <c r="J183" i="4"/>
  <c r="J182" i="4"/>
  <c r="J181" i="4"/>
  <c r="J180" i="4"/>
  <c r="J179" i="4"/>
  <c r="J178" i="4"/>
  <c r="J175" i="4"/>
  <c r="J174" i="4"/>
  <c r="J172" i="4"/>
  <c r="J169" i="4"/>
  <c r="J167" i="4"/>
  <c r="J165" i="4"/>
  <c r="J163" i="4"/>
  <c r="J161" i="4"/>
  <c r="J159" i="4"/>
  <c r="J157" i="4"/>
  <c r="J154" i="4"/>
  <c r="J152" i="4"/>
  <c r="J150" i="4"/>
  <c r="J148" i="4"/>
  <c r="J146" i="4"/>
  <c r="J144" i="4"/>
  <c r="J142" i="4"/>
  <c r="J140" i="4"/>
  <c r="J138" i="4"/>
  <c r="J135" i="4"/>
  <c r="J134" i="4"/>
  <c r="J132" i="4"/>
  <c r="J130" i="4"/>
  <c r="J128" i="4"/>
  <c r="J126" i="4"/>
  <c r="J124" i="4"/>
  <c r="J121" i="4"/>
  <c r="J119" i="4"/>
  <c r="J117" i="4"/>
  <c r="J115" i="4"/>
  <c r="J112" i="4"/>
  <c r="J109" i="4"/>
  <c r="J107" i="4"/>
  <c r="J105" i="4"/>
  <c r="J103" i="4"/>
  <c r="J100" i="4"/>
  <c r="J98" i="4"/>
  <c r="J96" i="4"/>
  <c r="J94" i="4"/>
  <c r="J92" i="4"/>
  <c r="J126" i="3"/>
  <c r="J123" i="3"/>
  <c r="J119" i="3"/>
  <c r="J116" i="3"/>
  <c r="J114" i="3"/>
  <c r="J112" i="3"/>
  <c r="J110" i="3"/>
  <c r="J108" i="3"/>
  <c r="J105" i="3"/>
  <c r="J102" i="3"/>
  <c r="J100" i="3"/>
  <c r="J99" i="3"/>
  <c r="J96" i="3"/>
  <c r="J94" i="3"/>
  <c r="J93" i="3"/>
  <c r="J91" i="3"/>
  <c r="J89" i="3"/>
  <c r="J369" i="2"/>
  <c r="J366" i="2"/>
  <c r="J363" i="2"/>
  <c r="J360" i="2"/>
  <c r="J358" i="2"/>
  <c r="J354" i="2"/>
  <c r="J351" i="2"/>
  <c r="J347" i="2"/>
  <c r="J344" i="2"/>
  <c r="J340" i="2"/>
  <c r="J338" i="2"/>
  <c r="J335" i="2"/>
  <c r="J332" i="2"/>
  <c r="J324" i="2"/>
  <c r="J322" i="2"/>
  <c r="J316" i="2"/>
  <c r="J314" i="2"/>
  <c r="J311" i="2"/>
  <c r="J309" i="2"/>
  <c r="J303" i="2"/>
  <c r="J297" i="2"/>
  <c r="J294" i="2"/>
  <c r="J292" i="2"/>
  <c r="J290" i="2"/>
  <c r="J288" i="2"/>
  <c r="J285" i="2"/>
  <c r="J283" i="2"/>
  <c r="J280" i="2"/>
  <c r="J277" i="2"/>
  <c r="J275" i="2"/>
  <c r="J269" i="2"/>
  <c r="J267" i="2"/>
  <c r="J265" i="2"/>
  <c r="J264" i="2"/>
  <c r="J261" i="2"/>
  <c r="J254" i="2"/>
  <c r="J251" i="2"/>
  <c r="J249" i="2"/>
  <c r="J246" i="2"/>
  <c r="J244" i="2"/>
  <c r="J241" i="2"/>
  <c r="J239" i="2"/>
  <c r="J237" i="2"/>
  <c r="J235" i="2"/>
  <c r="J233" i="2"/>
  <c r="J231" i="2"/>
  <c r="J228" i="2"/>
  <c r="J225" i="2"/>
  <c r="J222" i="2"/>
  <c r="J219" i="2"/>
  <c r="J217" i="2"/>
  <c r="J216" i="2"/>
  <c r="J211" i="2"/>
  <c r="J207" i="2"/>
  <c r="J204" i="2"/>
  <c r="J202" i="2"/>
  <c r="J199" i="2"/>
  <c r="J197" i="2"/>
  <c r="J195" i="2"/>
  <c r="J191" i="2"/>
  <c r="J188" i="2"/>
  <c r="J185" i="2"/>
  <c r="J180" i="2"/>
  <c r="J177" i="2"/>
  <c r="J174" i="2"/>
  <c r="J171" i="2"/>
  <c r="J169" i="2"/>
  <c r="J166" i="2"/>
  <c r="J165" i="2"/>
  <c r="J164" i="2"/>
  <c r="J160" i="2"/>
  <c r="J159" i="2"/>
  <c r="J158" i="2"/>
  <c r="J156" i="2"/>
  <c r="J153" i="2"/>
  <c r="J144" i="2"/>
  <c r="J141" i="2"/>
  <c r="J139" i="2"/>
  <c r="J133" i="2"/>
  <c r="J130" i="2"/>
  <c r="J127" i="2"/>
  <c r="J124" i="2"/>
  <c r="J122" i="2"/>
  <c r="J115" i="2"/>
  <c r="J111" i="2"/>
  <c r="J105" i="2"/>
  <c r="J102" i="2"/>
  <c r="BK102" i="7"/>
  <c r="BK99" i="7"/>
  <c r="BK97" i="7"/>
  <c r="BK93" i="7"/>
  <c r="BK91" i="7"/>
  <c r="BK90" i="7"/>
  <c r="BK89" i="7"/>
  <c r="BK87" i="7"/>
  <c r="BK127" i="6"/>
  <c r="BK125" i="6"/>
  <c r="BK123" i="6"/>
  <c r="BK121" i="6"/>
  <c r="BK119" i="6"/>
  <c r="BK117" i="6"/>
  <c r="BK115" i="6"/>
  <c r="BK113" i="6"/>
  <c r="BK110" i="6"/>
  <c r="BK108" i="6"/>
  <c r="BK106" i="6"/>
  <c r="BK103" i="6"/>
  <c r="BK101" i="6"/>
  <c r="BK99" i="6"/>
  <c r="BK96" i="6"/>
  <c r="BK94" i="6"/>
  <c r="BK92" i="6"/>
  <c r="BK89" i="6"/>
  <c r="BK87" i="6"/>
  <c r="BK117" i="5"/>
  <c r="BK113" i="5"/>
  <c r="BK111" i="5"/>
  <c r="BK110" i="5"/>
  <c r="BK109" i="5"/>
  <c r="BK108" i="5"/>
  <c r="BK107" i="5"/>
  <c r="BK106" i="5"/>
  <c r="BK105" i="5"/>
  <c r="BK104" i="5"/>
  <c r="BK103" i="5"/>
  <c r="BK101" i="5"/>
  <c r="BK100" i="5"/>
  <c r="BK99" i="5"/>
  <c r="BK98" i="5"/>
  <c r="BK95" i="5"/>
  <c r="BK93" i="5"/>
  <c r="BK91" i="5"/>
  <c r="BK88" i="5"/>
  <c r="BK192" i="4"/>
  <c r="BK190" i="4"/>
  <c r="BK189" i="4"/>
  <c r="BK187" i="4"/>
  <c r="BK186" i="4"/>
  <c r="BK185" i="4"/>
  <c r="BK184" i="4"/>
  <c r="BK183" i="4"/>
  <c r="BK182" i="4"/>
  <c r="BK181" i="4"/>
  <c r="BK180" i="4"/>
  <c r="BK179" i="4"/>
  <c r="BK178" i="4"/>
  <c r="BK175" i="4"/>
  <c r="BK174" i="4"/>
  <c r="BK172" i="4"/>
  <c r="BK169" i="4"/>
  <c r="BK167" i="4"/>
  <c r="BK165" i="4"/>
  <c r="BK163" i="4"/>
  <c r="BK161" i="4"/>
  <c r="BK159" i="4"/>
  <c r="BK157" i="4"/>
  <c r="BK154" i="4"/>
  <c r="BK152" i="4"/>
  <c r="BK150" i="4"/>
  <c r="BK148" i="4"/>
  <c r="BK146" i="4"/>
  <c r="BK144" i="4"/>
  <c r="BK142" i="4"/>
  <c r="BK140" i="4"/>
  <c r="BK138" i="4"/>
  <c r="BK135" i="4"/>
  <c r="BK134" i="4"/>
  <c r="BK132" i="4"/>
  <c r="BK130" i="4"/>
  <c r="BK128" i="4"/>
  <c r="BK126" i="4"/>
  <c r="BK124" i="4"/>
  <c r="BK121" i="4"/>
  <c r="BK119" i="4"/>
  <c r="BK117" i="4"/>
  <c r="BK115" i="4"/>
  <c r="BK112" i="4"/>
  <c r="BK109" i="4"/>
  <c r="BK107" i="4"/>
  <c r="BK105" i="4"/>
  <c r="BK103" i="4"/>
  <c r="BK100" i="4"/>
  <c r="BK98" i="4"/>
  <c r="BK96" i="4"/>
  <c r="BK94" i="4"/>
  <c r="BK92" i="4"/>
  <c r="BK126" i="3"/>
  <c r="BK123" i="3"/>
  <c r="BK119" i="3"/>
  <c r="BK116" i="3"/>
  <c r="BK114" i="3"/>
  <c r="BK112" i="3"/>
  <c r="BK110" i="3"/>
  <c r="BK108" i="3"/>
  <c r="BK105" i="3"/>
  <c r="BK102" i="3"/>
  <c r="BK100" i="3"/>
  <c r="BK99" i="3"/>
  <c r="BK96" i="3"/>
  <c r="BK94" i="3"/>
  <c r="BK93" i="3"/>
  <c r="BK91" i="3"/>
  <c r="BK89" i="3"/>
  <c r="BK369" i="2"/>
  <c r="BK366" i="2"/>
  <c r="BK363" i="2"/>
  <c r="BK360" i="2"/>
  <c r="BK358" i="2"/>
  <c r="BK354" i="2"/>
  <c r="BK351" i="2"/>
  <c r="BK347" i="2"/>
  <c r="BK344" i="2"/>
  <c r="BK340" i="2"/>
  <c r="BK338" i="2"/>
  <c r="BK335" i="2"/>
  <c r="BK332" i="2"/>
  <c r="BK324" i="2"/>
  <c r="BK322" i="2"/>
  <c r="BK316" i="2"/>
  <c r="BK314" i="2"/>
  <c r="BK311" i="2"/>
  <c r="BK309" i="2"/>
  <c r="BK303" i="2"/>
  <c r="BK297" i="2"/>
  <c r="BK294" i="2"/>
  <c r="BK292" i="2"/>
  <c r="BK290" i="2"/>
  <c r="BK288" i="2"/>
  <c r="BK285" i="2"/>
  <c r="BK283" i="2"/>
  <c r="BK280" i="2"/>
  <c r="BK277" i="2"/>
  <c r="BK275" i="2"/>
  <c r="BK269" i="2"/>
  <c r="BK267" i="2"/>
  <c r="BK265" i="2"/>
  <c r="BK264" i="2"/>
  <c r="BK261" i="2"/>
  <c r="BK254" i="2"/>
  <c r="BK251" i="2"/>
  <c r="BK249" i="2"/>
  <c r="BK246" i="2"/>
  <c r="BK244" i="2"/>
  <c r="BK241" i="2"/>
  <c r="BK239" i="2"/>
  <c r="BK237" i="2"/>
  <c r="BK235" i="2"/>
  <c r="BK233" i="2"/>
  <c r="BK231" i="2"/>
  <c r="BK228" i="2"/>
  <c r="BK225" i="2"/>
  <c r="BK222" i="2"/>
  <c r="BK219" i="2"/>
  <c r="BK217" i="2"/>
  <c r="BK216" i="2"/>
  <c r="BK211" i="2"/>
  <c r="BK207" i="2"/>
  <c r="BK204" i="2"/>
  <c r="BK202" i="2"/>
  <c r="BK199" i="2"/>
  <c r="BK197" i="2"/>
  <c r="BK195" i="2"/>
  <c r="BK191" i="2"/>
  <c r="BK188" i="2"/>
  <c r="BK185" i="2"/>
  <c r="BK180" i="2"/>
  <c r="BK177" i="2"/>
  <c r="BK174" i="2"/>
  <c r="BK171" i="2"/>
  <c r="BK169" i="2"/>
  <c r="BK166" i="2"/>
  <c r="BK165" i="2"/>
  <c r="BK164" i="2"/>
  <c r="BK160" i="2"/>
  <c r="BK159" i="2"/>
  <c r="BK158" i="2"/>
  <c r="BK156" i="2"/>
  <c r="BK153" i="2"/>
  <c r="BK144" i="2"/>
  <c r="BK141" i="2"/>
  <c r="BK139" i="2"/>
  <c r="BK133" i="2"/>
  <c r="BK130" i="2"/>
  <c r="BK127" i="2"/>
  <c r="BK124" i="2"/>
  <c r="BK122" i="2"/>
  <c r="BK115" i="2"/>
  <c r="BK111" i="2"/>
  <c r="BK105" i="2"/>
  <c r="BK102" i="2"/>
  <c r="J37" i="7"/>
  <c r="J36" i="7"/>
  <c r="AY60" i="1" s="1"/>
  <c r="J35" i="7"/>
  <c r="AX60" i="1" s="1"/>
  <c r="BI102" i="7"/>
  <c r="BH102" i="7"/>
  <c r="BG102" i="7"/>
  <c r="BF102" i="7"/>
  <c r="T102" i="7"/>
  <c r="T101" i="7" s="1"/>
  <c r="R102" i="7"/>
  <c r="R101" i="7" s="1"/>
  <c r="P102" i="7"/>
  <c r="P101" i="7" s="1"/>
  <c r="BI99" i="7"/>
  <c r="BH99" i="7"/>
  <c r="BG99" i="7"/>
  <c r="BF99" i="7"/>
  <c r="T99" i="7"/>
  <c r="R99" i="7"/>
  <c r="P99" i="7"/>
  <c r="BI97" i="7"/>
  <c r="BH97" i="7"/>
  <c r="BG97" i="7"/>
  <c r="BF97" i="7"/>
  <c r="T97" i="7"/>
  <c r="R97" i="7"/>
  <c r="P97" i="7"/>
  <c r="BI93" i="7"/>
  <c r="BH93" i="7"/>
  <c r="BG93" i="7"/>
  <c r="BF93" i="7"/>
  <c r="T93" i="7"/>
  <c r="R93" i="7"/>
  <c r="P93" i="7"/>
  <c r="BI91" i="7"/>
  <c r="BH91" i="7"/>
  <c r="BG91" i="7"/>
  <c r="BF91" i="7"/>
  <c r="T91" i="7"/>
  <c r="R91" i="7"/>
  <c r="P91" i="7"/>
  <c r="BI90" i="7"/>
  <c r="BH90" i="7"/>
  <c r="BG90" i="7"/>
  <c r="BF90" i="7"/>
  <c r="T90" i="7"/>
  <c r="R90" i="7"/>
  <c r="P90" i="7"/>
  <c r="BI89" i="7"/>
  <c r="BH89" i="7"/>
  <c r="BG89" i="7"/>
  <c r="BF89" i="7"/>
  <c r="T89" i="7"/>
  <c r="R89" i="7"/>
  <c r="P89" i="7"/>
  <c r="BI87" i="7"/>
  <c r="BH87" i="7"/>
  <c r="BG87" i="7"/>
  <c r="BF87" i="7"/>
  <c r="T87" i="7"/>
  <c r="R87" i="7"/>
  <c r="P87" i="7"/>
  <c r="J81" i="7"/>
  <c r="J80" i="7"/>
  <c r="F80" i="7"/>
  <c r="F78" i="7"/>
  <c r="E76" i="7"/>
  <c r="J55" i="7"/>
  <c r="J54" i="7"/>
  <c r="F54" i="7"/>
  <c r="F52" i="7"/>
  <c r="E50" i="7"/>
  <c r="J18" i="7"/>
  <c r="E18" i="7"/>
  <c r="F81" i="7" s="1"/>
  <c r="J17" i="7"/>
  <c r="J12" i="7"/>
  <c r="J78" i="7"/>
  <c r="E7" i="7"/>
  <c r="E48" i="7" s="1"/>
  <c r="J37" i="6"/>
  <c r="J36" i="6"/>
  <c r="AY59" i="1" s="1"/>
  <c r="J35" i="6"/>
  <c r="AX59" i="1" s="1"/>
  <c r="BI127" i="6"/>
  <c r="BH127" i="6"/>
  <c r="BG127" i="6"/>
  <c r="BF127" i="6"/>
  <c r="T127" i="6"/>
  <c r="T126" i="6" s="1"/>
  <c r="R127" i="6"/>
  <c r="R126" i="6" s="1"/>
  <c r="P127" i="6"/>
  <c r="P126" i="6" s="1"/>
  <c r="BI125" i="6"/>
  <c r="BH125" i="6"/>
  <c r="BG125" i="6"/>
  <c r="BF125" i="6"/>
  <c r="T125" i="6"/>
  <c r="R125" i="6"/>
  <c r="P125" i="6"/>
  <c r="BI123" i="6"/>
  <c r="BH123" i="6"/>
  <c r="BG123" i="6"/>
  <c r="BF123" i="6"/>
  <c r="T123" i="6"/>
  <c r="R123" i="6"/>
  <c r="P123" i="6"/>
  <c r="BI121" i="6"/>
  <c r="BH121" i="6"/>
  <c r="BG121" i="6"/>
  <c r="BF121" i="6"/>
  <c r="T121" i="6"/>
  <c r="R121" i="6"/>
  <c r="P121" i="6"/>
  <c r="BI119" i="6"/>
  <c r="BH119" i="6"/>
  <c r="BG119" i="6"/>
  <c r="BF119" i="6"/>
  <c r="T119" i="6"/>
  <c r="R119" i="6"/>
  <c r="P119" i="6"/>
  <c r="BI117" i="6"/>
  <c r="BH117" i="6"/>
  <c r="BG117" i="6"/>
  <c r="BF117" i="6"/>
  <c r="T117" i="6"/>
  <c r="R117" i="6"/>
  <c r="P117" i="6"/>
  <c r="BI115" i="6"/>
  <c r="BH115" i="6"/>
  <c r="BG115" i="6"/>
  <c r="BF115" i="6"/>
  <c r="T115" i="6"/>
  <c r="R115" i="6"/>
  <c r="P115" i="6"/>
  <c r="BI113" i="6"/>
  <c r="BH113" i="6"/>
  <c r="BG113" i="6"/>
  <c r="BF113" i="6"/>
  <c r="T113" i="6"/>
  <c r="R113" i="6"/>
  <c r="P113" i="6"/>
  <c r="BI110" i="6"/>
  <c r="BH110" i="6"/>
  <c r="BG110" i="6"/>
  <c r="BF110" i="6"/>
  <c r="T110" i="6"/>
  <c r="R110" i="6"/>
  <c r="P110" i="6"/>
  <c r="BI108" i="6"/>
  <c r="BH108" i="6"/>
  <c r="BG108" i="6"/>
  <c r="BF108" i="6"/>
  <c r="T108" i="6"/>
  <c r="R108" i="6"/>
  <c r="P108" i="6"/>
  <c r="BI106" i="6"/>
  <c r="BH106" i="6"/>
  <c r="BG106" i="6"/>
  <c r="BF106" i="6"/>
  <c r="T106" i="6"/>
  <c r="R106" i="6"/>
  <c r="P106" i="6"/>
  <c r="BI103" i="6"/>
  <c r="BH103" i="6"/>
  <c r="BG103" i="6"/>
  <c r="BF103" i="6"/>
  <c r="T103" i="6"/>
  <c r="R103" i="6"/>
  <c r="P103" i="6"/>
  <c r="BI101" i="6"/>
  <c r="BH101" i="6"/>
  <c r="BG101" i="6"/>
  <c r="BF101" i="6"/>
  <c r="T101" i="6"/>
  <c r="R101" i="6"/>
  <c r="P101" i="6"/>
  <c r="BI99" i="6"/>
  <c r="BH99" i="6"/>
  <c r="BG99" i="6"/>
  <c r="BF99" i="6"/>
  <c r="T99" i="6"/>
  <c r="R99" i="6"/>
  <c r="P99" i="6"/>
  <c r="BI96" i="6"/>
  <c r="BH96" i="6"/>
  <c r="BG96" i="6"/>
  <c r="BF96" i="6"/>
  <c r="T96" i="6"/>
  <c r="R96" i="6"/>
  <c r="P96" i="6"/>
  <c r="BI94" i="6"/>
  <c r="BH94" i="6"/>
  <c r="BG94" i="6"/>
  <c r="BF94" i="6"/>
  <c r="T94" i="6"/>
  <c r="R94" i="6"/>
  <c r="P94" i="6"/>
  <c r="BI92" i="6"/>
  <c r="BH92" i="6"/>
  <c r="BG92" i="6"/>
  <c r="BF92" i="6"/>
  <c r="T92" i="6"/>
  <c r="R92" i="6"/>
  <c r="P92" i="6"/>
  <c r="BI89" i="6"/>
  <c r="BH89" i="6"/>
  <c r="BG89" i="6"/>
  <c r="BF89" i="6"/>
  <c r="T89" i="6"/>
  <c r="R89" i="6"/>
  <c r="P89" i="6"/>
  <c r="BI87" i="6"/>
  <c r="BH87" i="6"/>
  <c r="BG87" i="6"/>
  <c r="BF87" i="6"/>
  <c r="T87" i="6"/>
  <c r="R87" i="6"/>
  <c r="P87" i="6"/>
  <c r="J82" i="6"/>
  <c r="J81" i="6"/>
  <c r="F81" i="6"/>
  <c r="F79" i="6"/>
  <c r="E77" i="6"/>
  <c r="J55" i="6"/>
  <c r="J54" i="6"/>
  <c r="F54" i="6"/>
  <c r="F52" i="6"/>
  <c r="E50" i="6"/>
  <c r="J18" i="6"/>
  <c r="E18" i="6"/>
  <c r="F82" i="6" s="1"/>
  <c r="J17" i="6"/>
  <c r="J12" i="6"/>
  <c r="J79" i="6" s="1"/>
  <c r="E7" i="6"/>
  <c r="E75" i="6" s="1"/>
  <c r="J37" i="5"/>
  <c r="J36" i="5"/>
  <c r="AY58" i="1" s="1"/>
  <c r="J35" i="5"/>
  <c r="AX58" i="1" s="1"/>
  <c r="BI117" i="5"/>
  <c r="BH117" i="5"/>
  <c r="BG117" i="5"/>
  <c r="BF117" i="5"/>
  <c r="T117" i="5"/>
  <c r="T116" i="5" s="1"/>
  <c r="T115" i="5" s="1"/>
  <c r="R117" i="5"/>
  <c r="R116" i="5" s="1"/>
  <c r="R115" i="5" s="1"/>
  <c r="P117" i="5"/>
  <c r="P116" i="5"/>
  <c r="P115" i="5" s="1"/>
  <c r="BI113" i="5"/>
  <c r="BH113" i="5"/>
  <c r="BG113" i="5"/>
  <c r="BF113" i="5"/>
  <c r="T113" i="5"/>
  <c r="T112" i="5" s="1"/>
  <c r="R113" i="5"/>
  <c r="R112" i="5" s="1"/>
  <c r="P113" i="5"/>
  <c r="P112" i="5" s="1"/>
  <c r="BI111" i="5"/>
  <c r="BH111" i="5"/>
  <c r="BG111" i="5"/>
  <c r="BF111" i="5"/>
  <c r="T111" i="5"/>
  <c r="R111" i="5"/>
  <c r="P111" i="5"/>
  <c r="BI110" i="5"/>
  <c r="BH110" i="5"/>
  <c r="BG110" i="5"/>
  <c r="BF110" i="5"/>
  <c r="T110" i="5"/>
  <c r="R110" i="5"/>
  <c r="P110" i="5"/>
  <c r="BI109" i="5"/>
  <c r="BH109" i="5"/>
  <c r="BG109" i="5"/>
  <c r="BF109" i="5"/>
  <c r="T109" i="5"/>
  <c r="R109" i="5"/>
  <c r="P109" i="5"/>
  <c r="BI108" i="5"/>
  <c r="BH108" i="5"/>
  <c r="BG108" i="5"/>
  <c r="BF108" i="5"/>
  <c r="T108" i="5"/>
  <c r="R108" i="5"/>
  <c r="P108" i="5"/>
  <c r="BI107" i="5"/>
  <c r="BH107" i="5"/>
  <c r="BG107" i="5"/>
  <c r="BF107" i="5"/>
  <c r="T107" i="5"/>
  <c r="R107" i="5"/>
  <c r="P107" i="5"/>
  <c r="BI106" i="5"/>
  <c r="BH106" i="5"/>
  <c r="BG106" i="5"/>
  <c r="BF106" i="5"/>
  <c r="T106" i="5"/>
  <c r="R106" i="5"/>
  <c r="P106" i="5"/>
  <c r="BI105" i="5"/>
  <c r="BH105" i="5"/>
  <c r="BG105" i="5"/>
  <c r="BF105" i="5"/>
  <c r="T105" i="5"/>
  <c r="R105" i="5"/>
  <c r="P105" i="5"/>
  <c r="BI104" i="5"/>
  <c r="BH104" i="5"/>
  <c r="BG104" i="5"/>
  <c r="BF104" i="5"/>
  <c r="T104" i="5"/>
  <c r="R104" i="5"/>
  <c r="P104" i="5"/>
  <c r="BI103" i="5"/>
  <c r="BH103" i="5"/>
  <c r="BG103" i="5"/>
  <c r="BF103" i="5"/>
  <c r="T103" i="5"/>
  <c r="R103" i="5"/>
  <c r="P103" i="5"/>
  <c r="BI101" i="5"/>
  <c r="BH101" i="5"/>
  <c r="BG101" i="5"/>
  <c r="BF101" i="5"/>
  <c r="T101" i="5"/>
  <c r="R101" i="5"/>
  <c r="P101" i="5"/>
  <c r="BI100" i="5"/>
  <c r="BH100" i="5"/>
  <c r="BG100" i="5"/>
  <c r="BF100" i="5"/>
  <c r="T100" i="5"/>
  <c r="R100" i="5"/>
  <c r="P100" i="5"/>
  <c r="BI99" i="5"/>
  <c r="BH99" i="5"/>
  <c r="BG99" i="5"/>
  <c r="BF99" i="5"/>
  <c r="T99" i="5"/>
  <c r="R99" i="5"/>
  <c r="P99" i="5"/>
  <c r="BI98" i="5"/>
  <c r="BH98" i="5"/>
  <c r="BG98" i="5"/>
  <c r="BF98" i="5"/>
  <c r="T98" i="5"/>
  <c r="R98" i="5"/>
  <c r="P98" i="5"/>
  <c r="BI95" i="5"/>
  <c r="BH95" i="5"/>
  <c r="BG95" i="5"/>
  <c r="BF95" i="5"/>
  <c r="T95" i="5"/>
  <c r="R95" i="5"/>
  <c r="P95" i="5"/>
  <c r="BI93" i="5"/>
  <c r="BH93" i="5"/>
  <c r="BG93" i="5"/>
  <c r="BF93" i="5"/>
  <c r="T93" i="5"/>
  <c r="R93" i="5"/>
  <c r="P93" i="5"/>
  <c r="BI91" i="5"/>
  <c r="BH91" i="5"/>
  <c r="BG91" i="5"/>
  <c r="BF91" i="5"/>
  <c r="T91" i="5"/>
  <c r="R91" i="5"/>
  <c r="P91" i="5"/>
  <c r="BI88" i="5"/>
  <c r="BH88" i="5"/>
  <c r="BG88" i="5"/>
  <c r="BF88" i="5"/>
  <c r="T88" i="5"/>
  <c r="T87" i="5" s="1"/>
  <c r="R88" i="5"/>
  <c r="R87" i="5" s="1"/>
  <c r="P88" i="5"/>
  <c r="P87" i="5" s="1"/>
  <c r="J83" i="5"/>
  <c r="J82" i="5"/>
  <c r="F82" i="5"/>
  <c r="F80" i="5"/>
  <c r="E78" i="5"/>
  <c r="J55" i="5"/>
  <c r="J54" i="5"/>
  <c r="F54" i="5"/>
  <c r="F52" i="5"/>
  <c r="E50" i="5"/>
  <c r="J18" i="5"/>
  <c r="E18" i="5"/>
  <c r="F55" i="5"/>
  <c r="J17" i="5"/>
  <c r="J12" i="5"/>
  <c r="J80" i="5" s="1"/>
  <c r="E7" i="5"/>
  <c r="E76" i="5" s="1"/>
  <c r="J37" i="4"/>
  <c r="J36" i="4"/>
  <c r="AY57" i="1"/>
  <c r="J35" i="4"/>
  <c r="AX57" i="1"/>
  <c r="BI192" i="4"/>
  <c r="BH192" i="4"/>
  <c r="BG192" i="4"/>
  <c r="BF192" i="4"/>
  <c r="T192" i="4"/>
  <c r="T191" i="4"/>
  <c r="R192" i="4"/>
  <c r="R191" i="4"/>
  <c r="P192" i="4"/>
  <c r="P191" i="4" s="1"/>
  <c r="BI190" i="4"/>
  <c r="BH190" i="4"/>
  <c r="BG190" i="4"/>
  <c r="BF190" i="4"/>
  <c r="T190" i="4"/>
  <c r="R190" i="4"/>
  <c r="P190" i="4"/>
  <c r="BI189" i="4"/>
  <c r="BH189" i="4"/>
  <c r="BG189" i="4"/>
  <c r="BF189" i="4"/>
  <c r="T189" i="4"/>
  <c r="R189" i="4"/>
  <c r="P189" i="4"/>
  <c r="BI187" i="4"/>
  <c r="BH187" i="4"/>
  <c r="BG187" i="4"/>
  <c r="BF187" i="4"/>
  <c r="T187" i="4"/>
  <c r="R187" i="4"/>
  <c r="P187" i="4"/>
  <c r="BI186" i="4"/>
  <c r="BH186" i="4"/>
  <c r="BG186" i="4"/>
  <c r="BF186" i="4"/>
  <c r="T186" i="4"/>
  <c r="R186" i="4"/>
  <c r="P186" i="4"/>
  <c r="BI185" i="4"/>
  <c r="BH185" i="4"/>
  <c r="BG185" i="4"/>
  <c r="BF185" i="4"/>
  <c r="T185" i="4"/>
  <c r="R185" i="4"/>
  <c r="P185" i="4"/>
  <c r="BI184" i="4"/>
  <c r="BH184" i="4"/>
  <c r="BG184" i="4"/>
  <c r="BF184" i="4"/>
  <c r="T184" i="4"/>
  <c r="R184" i="4"/>
  <c r="P184" i="4"/>
  <c r="BI183" i="4"/>
  <c r="BH183" i="4"/>
  <c r="BG183" i="4"/>
  <c r="BF183" i="4"/>
  <c r="T183" i="4"/>
  <c r="R183" i="4"/>
  <c r="P183" i="4"/>
  <c r="BI182" i="4"/>
  <c r="BH182" i="4"/>
  <c r="BG182" i="4"/>
  <c r="BF182" i="4"/>
  <c r="T182" i="4"/>
  <c r="R182" i="4"/>
  <c r="P182" i="4"/>
  <c r="BI181" i="4"/>
  <c r="BH181" i="4"/>
  <c r="BG181" i="4"/>
  <c r="BF181" i="4"/>
  <c r="T181" i="4"/>
  <c r="R181" i="4"/>
  <c r="P181" i="4"/>
  <c r="BI180" i="4"/>
  <c r="BH180" i="4"/>
  <c r="BG180" i="4"/>
  <c r="BF180" i="4"/>
  <c r="T180" i="4"/>
  <c r="R180" i="4"/>
  <c r="P180" i="4"/>
  <c r="BI179" i="4"/>
  <c r="BH179" i="4"/>
  <c r="BG179" i="4"/>
  <c r="BF179" i="4"/>
  <c r="T179" i="4"/>
  <c r="R179" i="4"/>
  <c r="P179" i="4"/>
  <c r="BI178" i="4"/>
  <c r="BH178" i="4"/>
  <c r="BG178" i="4"/>
  <c r="BF178" i="4"/>
  <c r="T178" i="4"/>
  <c r="R178" i="4"/>
  <c r="P178" i="4"/>
  <c r="BI175" i="4"/>
  <c r="BH175" i="4"/>
  <c r="BG175" i="4"/>
  <c r="BF175" i="4"/>
  <c r="T175" i="4"/>
  <c r="R175" i="4"/>
  <c r="P175" i="4"/>
  <c r="BI174" i="4"/>
  <c r="BH174" i="4"/>
  <c r="BG174" i="4"/>
  <c r="BF174" i="4"/>
  <c r="T174" i="4"/>
  <c r="R174" i="4"/>
  <c r="P174" i="4"/>
  <c r="BI172" i="4"/>
  <c r="BH172" i="4"/>
  <c r="BG172" i="4"/>
  <c r="BF172" i="4"/>
  <c r="T172" i="4"/>
  <c r="R172" i="4"/>
  <c r="P172" i="4"/>
  <c r="BI169" i="4"/>
  <c r="BH169" i="4"/>
  <c r="BG169" i="4"/>
  <c r="BF169" i="4"/>
  <c r="T169" i="4"/>
  <c r="R169" i="4"/>
  <c r="P169" i="4"/>
  <c r="BI167" i="4"/>
  <c r="BH167" i="4"/>
  <c r="BG167" i="4"/>
  <c r="BF167" i="4"/>
  <c r="T167" i="4"/>
  <c r="R167" i="4"/>
  <c r="P167" i="4"/>
  <c r="BI165" i="4"/>
  <c r="BH165" i="4"/>
  <c r="BG165" i="4"/>
  <c r="BF165" i="4"/>
  <c r="T165" i="4"/>
  <c r="R165" i="4"/>
  <c r="P165" i="4"/>
  <c r="BI163" i="4"/>
  <c r="BH163" i="4"/>
  <c r="BG163" i="4"/>
  <c r="BF163" i="4"/>
  <c r="T163" i="4"/>
  <c r="R163" i="4"/>
  <c r="P163" i="4"/>
  <c r="BI161" i="4"/>
  <c r="BH161" i="4"/>
  <c r="BG161" i="4"/>
  <c r="BF161" i="4"/>
  <c r="T161" i="4"/>
  <c r="R161" i="4"/>
  <c r="P161" i="4"/>
  <c r="BI159" i="4"/>
  <c r="BH159" i="4"/>
  <c r="BG159" i="4"/>
  <c r="BF159" i="4"/>
  <c r="T159" i="4"/>
  <c r="R159" i="4"/>
  <c r="P159" i="4"/>
  <c r="BI157" i="4"/>
  <c r="BH157" i="4"/>
  <c r="BG157" i="4"/>
  <c r="BF157" i="4"/>
  <c r="T157" i="4"/>
  <c r="R157" i="4"/>
  <c r="P157" i="4"/>
  <c r="BI154" i="4"/>
  <c r="BH154" i="4"/>
  <c r="BG154" i="4"/>
  <c r="BF154" i="4"/>
  <c r="T154" i="4"/>
  <c r="R154" i="4"/>
  <c r="P154" i="4"/>
  <c r="BI152" i="4"/>
  <c r="BH152" i="4"/>
  <c r="BG152" i="4"/>
  <c r="BF152" i="4"/>
  <c r="T152" i="4"/>
  <c r="R152" i="4"/>
  <c r="P152" i="4"/>
  <c r="BI150" i="4"/>
  <c r="BH150" i="4"/>
  <c r="BG150" i="4"/>
  <c r="BF150" i="4"/>
  <c r="T150" i="4"/>
  <c r="R150" i="4"/>
  <c r="P150" i="4"/>
  <c r="BI148" i="4"/>
  <c r="BH148" i="4"/>
  <c r="BG148" i="4"/>
  <c r="BF148" i="4"/>
  <c r="T148" i="4"/>
  <c r="R148" i="4"/>
  <c r="P148" i="4"/>
  <c r="BI146" i="4"/>
  <c r="BH146" i="4"/>
  <c r="BG146" i="4"/>
  <c r="BF146" i="4"/>
  <c r="T146" i="4"/>
  <c r="R146" i="4"/>
  <c r="P146" i="4"/>
  <c r="BI144" i="4"/>
  <c r="BH144" i="4"/>
  <c r="BG144" i="4"/>
  <c r="BF144" i="4"/>
  <c r="T144" i="4"/>
  <c r="R144" i="4"/>
  <c r="P144" i="4"/>
  <c r="BI142" i="4"/>
  <c r="BH142" i="4"/>
  <c r="BG142" i="4"/>
  <c r="BF142" i="4"/>
  <c r="T142" i="4"/>
  <c r="R142" i="4"/>
  <c r="P142" i="4"/>
  <c r="BI140" i="4"/>
  <c r="BH140" i="4"/>
  <c r="BG140" i="4"/>
  <c r="BF140" i="4"/>
  <c r="T140" i="4"/>
  <c r="R140" i="4"/>
  <c r="P140" i="4"/>
  <c r="BI138" i="4"/>
  <c r="BH138" i="4"/>
  <c r="BG138" i="4"/>
  <c r="BF138" i="4"/>
  <c r="T138" i="4"/>
  <c r="R138" i="4"/>
  <c r="P138" i="4"/>
  <c r="BI135" i="4"/>
  <c r="BH135" i="4"/>
  <c r="BG135" i="4"/>
  <c r="BF135" i="4"/>
  <c r="T135" i="4"/>
  <c r="R135" i="4"/>
  <c r="P135" i="4"/>
  <c r="BI134" i="4"/>
  <c r="BH134" i="4"/>
  <c r="BG134" i="4"/>
  <c r="BF134" i="4"/>
  <c r="T134" i="4"/>
  <c r="R134" i="4"/>
  <c r="P134" i="4"/>
  <c r="BI132" i="4"/>
  <c r="BH132" i="4"/>
  <c r="BG132" i="4"/>
  <c r="BF132" i="4"/>
  <c r="T132" i="4"/>
  <c r="R132" i="4"/>
  <c r="P132" i="4"/>
  <c r="BI130" i="4"/>
  <c r="BH130" i="4"/>
  <c r="BG130" i="4"/>
  <c r="BF130" i="4"/>
  <c r="T130" i="4"/>
  <c r="R130" i="4"/>
  <c r="P130" i="4"/>
  <c r="BI128" i="4"/>
  <c r="BH128" i="4"/>
  <c r="BG128" i="4"/>
  <c r="BF128" i="4"/>
  <c r="T128" i="4"/>
  <c r="R128" i="4"/>
  <c r="P128" i="4"/>
  <c r="BI126" i="4"/>
  <c r="BH126" i="4"/>
  <c r="BG126" i="4"/>
  <c r="BF126" i="4"/>
  <c r="T126" i="4"/>
  <c r="R126" i="4"/>
  <c r="P126" i="4"/>
  <c r="BI124" i="4"/>
  <c r="BH124" i="4"/>
  <c r="BG124" i="4"/>
  <c r="BF124" i="4"/>
  <c r="T124" i="4"/>
  <c r="R124" i="4"/>
  <c r="P124" i="4"/>
  <c r="BI121" i="4"/>
  <c r="BH121" i="4"/>
  <c r="BG121" i="4"/>
  <c r="BF121" i="4"/>
  <c r="T121" i="4"/>
  <c r="R121" i="4"/>
  <c r="P121" i="4"/>
  <c r="BI119" i="4"/>
  <c r="BH119" i="4"/>
  <c r="BG119" i="4"/>
  <c r="BF119" i="4"/>
  <c r="T119" i="4"/>
  <c r="R119" i="4"/>
  <c r="P119" i="4"/>
  <c r="BI117" i="4"/>
  <c r="BH117" i="4"/>
  <c r="BG117" i="4"/>
  <c r="BF117" i="4"/>
  <c r="T117" i="4"/>
  <c r="R117" i="4"/>
  <c r="P117" i="4"/>
  <c r="BI115" i="4"/>
  <c r="BH115" i="4"/>
  <c r="BG115" i="4"/>
  <c r="BF115" i="4"/>
  <c r="T115" i="4"/>
  <c r="R115" i="4"/>
  <c r="P115" i="4"/>
  <c r="BI112" i="4"/>
  <c r="BH112" i="4"/>
  <c r="BG112" i="4"/>
  <c r="BF112" i="4"/>
  <c r="T112" i="4"/>
  <c r="T111" i="4"/>
  <c r="R112" i="4"/>
  <c r="R111" i="4"/>
  <c r="P112" i="4"/>
  <c r="P111" i="4"/>
  <c r="BI109" i="4"/>
  <c r="BH109" i="4"/>
  <c r="BG109" i="4"/>
  <c r="BF109" i="4"/>
  <c r="T109" i="4"/>
  <c r="R109" i="4"/>
  <c r="P109" i="4"/>
  <c r="BI107" i="4"/>
  <c r="BH107" i="4"/>
  <c r="BG107" i="4"/>
  <c r="BF107" i="4"/>
  <c r="T107" i="4"/>
  <c r="R107" i="4"/>
  <c r="P107" i="4"/>
  <c r="BI105" i="4"/>
  <c r="BH105" i="4"/>
  <c r="BG105" i="4"/>
  <c r="BF105" i="4"/>
  <c r="T105" i="4"/>
  <c r="R105" i="4"/>
  <c r="P105" i="4"/>
  <c r="BI103" i="4"/>
  <c r="BH103" i="4"/>
  <c r="BG103" i="4"/>
  <c r="BF103" i="4"/>
  <c r="T103" i="4"/>
  <c r="R103" i="4"/>
  <c r="P103" i="4"/>
  <c r="BI100" i="4"/>
  <c r="BH100" i="4"/>
  <c r="BG100" i="4"/>
  <c r="BF100" i="4"/>
  <c r="T100" i="4"/>
  <c r="R100" i="4"/>
  <c r="P100" i="4"/>
  <c r="BI98" i="4"/>
  <c r="BH98" i="4"/>
  <c r="BG98" i="4"/>
  <c r="BF98" i="4"/>
  <c r="T98" i="4"/>
  <c r="R98" i="4"/>
  <c r="P98" i="4"/>
  <c r="BI96" i="4"/>
  <c r="BH96" i="4"/>
  <c r="BG96" i="4"/>
  <c r="BF96" i="4"/>
  <c r="T96" i="4"/>
  <c r="R96" i="4"/>
  <c r="P96" i="4"/>
  <c r="BI94" i="4"/>
  <c r="BH94" i="4"/>
  <c r="BG94" i="4"/>
  <c r="BF94" i="4"/>
  <c r="T94" i="4"/>
  <c r="R94" i="4"/>
  <c r="P94" i="4"/>
  <c r="BI92" i="4"/>
  <c r="BH92" i="4"/>
  <c r="BG92" i="4"/>
  <c r="BF92" i="4"/>
  <c r="T92" i="4"/>
  <c r="R92" i="4"/>
  <c r="P92" i="4"/>
  <c r="J87" i="4"/>
  <c r="J86" i="4"/>
  <c r="F86" i="4"/>
  <c r="F84" i="4"/>
  <c r="E82" i="4"/>
  <c r="J55" i="4"/>
  <c r="J54" i="4"/>
  <c r="F54" i="4"/>
  <c r="F52" i="4"/>
  <c r="E50" i="4"/>
  <c r="J18" i="4"/>
  <c r="E18" i="4"/>
  <c r="F55" i="4"/>
  <c r="J17" i="4"/>
  <c r="J12" i="4"/>
  <c r="J84" i="4" s="1"/>
  <c r="E7" i="4"/>
  <c r="E48" i="4" s="1"/>
  <c r="J37" i="3"/>
  <c r="J36" i="3"/>
  <c r="AY56" i="1" s="1"/>
  <c r="J35" i="3"/>
  <c r="AX56" i="1"/>
  <c r="BI126" i="3"/>
  <c r="BH126" i="3"/>
  <c r="BG126" i="3"/>
  <c r="BF126" i="3"/>
  <c r="T126" i="3"/>
  <c r="T125" i="3" s="1"/>
  <c r="R126" i="3"/>
  <c r="R125" i="3"/>
  <c r="P126" i="3"/>
  <c r="P125" i="3"/>
  <c r="BI123" i="3"/>
  <c r="BH123" i="3"/>
  <c r="BG123" i="3"/>
  <c r="BF123" i="3"/>
  <c r="T123" i="3"/>
  <c r="T122" i="3"/>
  <c r="R123" i="3"/>
  <c r="R122" i="3" s="1"/>
  <c r="P123" i="3"/>
  <c r="P122" i="3" s="1"/>
  <c r="P121" i="3" s="1"/>
  <c r="BI119" i="3"/>
  <c r="BH119" i="3"/>
  <c r="BG119" i="3"/>
  <c r="BF119" i="3"/>
  <c r="T119" i="3"/>
  <c r="T118" i="3" s="1"/>
  <c r="R119" i="3"/>
  <c r="R118" i="3" s="1"/>
  <c r="P119" i="3"/>
  <c r="P118" i="3" s="1"/>
  <c r="BI116" i="3"/>
  <c r="BH116" i="3"/>
  <c r="BG116" i="3"/>
  <c r="BF116" i="3"/>
  <c r="T116" i="3"/>
  <c r="R116" i="3"/>
  <c r="P116" i="3"/>
  <c r="BI114" i="3"/>
  <c r="BH114" i="3"/>
  <c r="BG114" i="3"/>
  <c r="BF114" i="3"/>
  <c r="T114" i="3"/>
  <c r="R114" i="3"/>
  <c r="P114" i="3"/>
  <c r="BI112" i="3"/>
  <c r="BH112" i="3"/>
  <c r="BG112" i="3"/>
  <c r="BF112" i="3"/>
  <c r="T112" i="3"/>
  <c r="R112" i="3"/>
  <c r="P112" i="3"/>
  <c r="BI110" i="3"/>
  <c r="BH110" i="3"/>
  <c r="BG110" i="3"/>
  <c r="BF110" i="3"/>
  <c r="T110" i="3"/>
  <c r="R110" i="3"/>
  <c r="P110" i="3"/>
  <c r="BI108" i="3"/>
  <c r="BH108" i="3"/>
  <c r="BG108" i="3"/>
  <c r="BF108" i="3"/>
  <c r="T108" i="3"/>
  <c r="R108" i="3"/>
  <c r="P108" i="3"/>
  <c r="BI105" i="3"/>
  <c r="BH105" i="3"/>
  <c r="BG105" i="3"/>
  <c r="BF105" i="3"/>
  <c r="T105" i="3"/>
  <c r="R105" i="3"/>
  <c r="P105" i="3"/>
  <c r="BI102" i="3"/>
  <c r="BH102" i="3"/>
  <c r="BG102" i="3"/>
  <c r="BF102" i="3"/>
  <c r="T102" i="3"/>
  <c r="R102" i="3"/>
  <c r="P102" i="3"/>
  <c r="BI100" i="3"/>
  <c r="BH100" i="3"/>
  <c r="BG100" i="3"/>
  <c r="BF100" i="3"/>
  <c r="T100" i="3"/>
  <c r="R100" i="3"/>
  <c r="P100" i="3"/>
  <c r="BI99" i="3"/>
  <c r="BH99" i="3"/>
  <c r="BG99" i="3"/>
  <c r="BF99" i="3"/>
  <c r="T99" i="3"/>
  <c r="R99" i="3"/>
  <c r="P99" i="3"/>
  <c r="BI96" i="3"/>
  <c r="BH96" i="3"/>
  <c r="BG96" i="3"/>
  <c r="BF96" i="3"/>
  <c r="T96" i="3"/>
  <c r="R96" i="3"/>
  <c r="P96" i="3"/>
  <c r="BI94" i="3"/>
  <c r="BH94" i="3"/>
  <c r="BG94" i="3"/>
  <c r="BF94" i="3"/>
  <c r="T94" i="3"/>
  <c r="R94" i="3"/>
  <c r="P94" i="3"/>
  <c r="BI93" i="3"/>
  <c r="BH93" i="3"/>
  <c r="BG93" i="3"/>
  <c r="BF93" i="3"/>
  <c r="T93" i="3"/>
  <c r="R93" i="3"/>
  <c r="P93" i="3"/>
  <c r="BI91" i="3"/>
  <c r="BH91" i="3"/>
  <c r="BG91" i="3"/>
  <c r="BF91" i="3"/>
  <c r="T91" i="3"/>
  <c r="R91" i="3"/>
  <c r="P91" i="3"/>
  <c r="BI89" i="3"/>
  <c r="BH89" i="3"/>
  <c r="BG89" i="3"/>
  <c r="BF89" i="3"/>
  <c r="T89" i="3"/>
  <c r="R89" i="3"/>
  <c r="P89" i="3"/>
  <c r="J83" i="3"/>
  <c r="J82" i="3"/>
  <c r="F82" i="3"/>
  <c r="F80" i="3"/>
  <c r="E78" i="3"/>
  <c r="J55" i="3"/>
  <c r="J54" i="3"/>
  <c r="F54" i="3"/>
  <c r="F52" i="3"/>
  <c r="E50" i="3"/>
  <c r="J18" i="3"/>
  <c r="E18" i="3"/>
  <c r="F83" i="3" s="1"/>
  <c r="J17" i="3"/>
  <c r="J12" i="3"/>
  <c r="J80" i="3" s="1"/>
  <c r="E7" i="3"/>
  <c r="E48" i="3" s="1"/>
  <c r="J37" i="2"/>
  <c r="J36" i="2"/>
  <c r="AY55" i="1"/>
  <c r="J35" i="2"/>
  <c r="AX55" i="1" s="1"/>
  <c r="BI369" i="2"/>
  <c r="BH369" i="2"/>
  <c r="BG369" i="2"/>
  <c r="BF369" i="2"/>
  <c r="T369" i="2"/>
  <c r="R369" i="2"/>
  <c r="P369" i="2"/>
  <c r="BI366" i="2"/>
  <c r="BH366" i="2"/>
  <c r="BG366" i="2"/>
  <c r="BF366" i="2"/>
  <c r="T366" i="2"/>
  <c r="R366" i="2"/>
  <c r="P366" i="2"/>
  <c r="BI363" i="2"/>
  <c r="BH363" i="2"/>
  <c r="BG363" i="2"/>
  <c r="BF363" i="2"/>
  <c r="T363" i="2"/>
  <c r="R363" i="2"/>
  <c r="P363" i="2"/>
  <c r="BI360" i="2"/>
  <c r="BH360" i="2"/>
  <c r="BG360" i="2"/>
  <c r="BF360" i="2"/>
  <c r="T360" i="2"/>
  <c r="R360" i="2"/>
  <c r="P360" i="2"/>
  <c r="BI358" i="2"/>
  <c r="BH358" i="2"/>
  <c r="BG358" i="2"/>
  <c r="BF358" i="2"/>
  <c r="T358" i="2"/>
  <c r="R358" i="2"/>
  <c r="P358" i="2"/>
  <c r="BI354" i="2"/>
  <c r="BH354" i="2"/>
  <c r="BG354" i="2"/>
  <c r="BF354" i="2"/>
  <c r="T354" i="2"/>
  <c r="T353" i="2" s="1"/>
  <c r="R354" i="2"/>
  <c r="R353" i="2" s="1"/>
  <c r="P354" i="2"/>
  <c r="P353" i="2" s="1"/>
  <c r="BI351" i="2"/>
  <c r="BH351" i="2"/>
  <c r="BG351" i="2"/>
  <c r="BF351" i="2"/>
  <c r="T351" i="2"/>
  <c r="T350" i="2" s="1"/>
  <c r="R351" i="2"/>
  <c r="R350" i="2" s="1"/>
  <c r="P351" i="2"/>
  <c r="P350" i="2" s="1"/>
  <c r="BI347" i="2"/>
  <c r="BH347" i="2"/>
  <c r="BG347" i="2"/>
  <c r="BF347" i="2"/>
  <c r="T347" i="2"/>
  <c r="T346" i="2" s="1"/>
  <c r="R347" i="2"/>
  <c r="R346" i="2" s="1"/>
  <c r="P347" i="2"/>
  <c r="P346" i="2" s="1"/>
  <c r="BI344" i="2"/>
  <c r="BH344" i="2"/>
  <c r="BG344" i="2"/>
  <c r="BF344" i="2"/>
  <c r="T344" i="2"/>
  <c r="T343" i="2" s="1"/>
  <c r="R344" i="2"/>
  <c r="R343" i="2" s="1"/>
  <c r="P344" i="2"/>
  <c r="P343" i="2" s="1"/>
  <c r="BI340" i="2"/>
  <c r="BH340" i="2"/>
  <c r="BG340" i="2"/>
  <c r="BF340" i="2"/>
  <c r="T340" i="2"/>
  <c r="R340" i="2"/>
  <c r="P340" i="2"/>
  <c r="BI338" i="2"/>
  <c r="BH338" i="2"/>
  <c r="BG338" i="2"/>
  <c r="BF338" i="2"/>
  <c r="T338" i="2"/>
  <c r="R338" i="2"/>
  <c r="P338" i="2"/>
  <c r="BI335" i="2"/>
  <c r="BH335" i="2"/>
  <c r="BG335" i="2"/>
  <c r="BF335" i="2"/>
  <c r="T335" i="2"/>
  <c r="R335" i="2"/>
  <c r="P335" i="2"/>
  <c r="BI332" i="2"/>
  <c r="BH332" i="2"/>
  <c r="BG332" i="2"/>
  <c r="BF332" i="2"/>
  <c r="T332" i="2"/>
  <c r="R332" i="2"/>
  <c r="P332" i="2"/>
  <c r="BI324" i="2"/>
  <c r="BH324" i="2"/>
  <c r="BG324" i="2"/>
  <c r="BF324" i="2"/>
  <c r="T324" i="2"/>
  <c r="R324" i="2"/>
  <c r="P324" i="2"/>
  <c r="BI322" i="2"/>
  <c r="BH322" i="2"/>
  <c r="BG322" i="2"/>
  <c r="BF322" i="2"/>
  <c r="T322" i="2"/>
  <c r="R322" i="2"/>
  <c r="P322" i="2"/>
  <c r="BI316" i="2"/>
  <c r="BH316" i="2"/>
  <c r="BG316" i="2"/>
  <c r="BF316" i="2"/>
  <c r="T316" i="2"/>
  <c r="R316" i="2"/>
  <c r="P316" i="2"/>
  <c r="BI314" i="2"/>
  <c r="BH314" i="2"/>
  <c r="BG314" i="2"/>
  <c r="BF314" i="2"/>
  <c r="T314" i="2"/>
  <c r="R314" i="2"/>
  <c r="P314" i="2"/>
  <c r="BI311" i="2"/>
  <c r="BH311" i="2"/>
  <c r="BG311" i="2"/>
  <c r="BF311" i="2"/>
  <c r="T311" i="2"/>
  <c r="R311" i="2"/>
  <c r="P311" i="2"/>
  <c r="BI309" i="2"/>
  <c r="BH309" i="2"/>
  <c r="BG309" i="2"/>
  <c r="BF309" i="2"/>
  <c r="T309" i="2"/>
  <c r="R309" i="2"/>
  <c r="P309" i="2"/>
  <c r="BI303" i="2"/>
  <c r="BH303" i="2"/>
  <c r="BG303" i="2"/>
  <c r="BF303" i="2"/>
  <c r="T303" i="2"/>
  <c r="R303" i="2"/>
  <c r="P303" i="2"/>
  <c r="BI297" i="2"/>
  <c r="BH297" i="2"/>
  <c r="BG297" i="2"/>
  <c r="BF297" i="2"/>
  <c r="T297" i="2"/>
  <c r="R297" i="2"/>
  <c r="P297" i="2"/>
  <c r="BI294" i="2"/>
  <c r="BH294" i="2"/>
  <c r="BG294" i="2"/>
  <c r="BF294" i="2"/>
  <c r="T294" i="2"/>
  <c r="R294" i="2"/>
  <c r="P294" i="2"/>
  <c r="BI292" i="2"/>
  <c r="BH292" i="2"/>
  <c r="BG292" i="2"/>
  <c r="BF292" i="2"/>
  <c r="T292" i="2"/>
  <c r="R292" i="2"/>
  <c r="P292" i="2"/>
  <c r="BI290" i="2"/>
  <c r="BH290" i="2"/>
  <c r="BG290" i="2"/>
  <c r="BF290" i="2"/>
  <c r="T290" i="2"/>
  <c r="R290" i="2"/>
  <c r="P290" i="2"/>
  <c r="BI288" i="2"/>
  <c r="BH288" i="2"/>
  <c r="BG288" i="2"/>
  <c r="BF288" i="2"/>
  <c r="T288" i="2"/>
  <c r="R288" i="2"/>
  <c r="P288" i="2"/>
  <c r="BI285" i="2"/>
  <c r="BH285" i="2"/>
  <c r="BG285" i="2"/>
  <c r="BF285" i="2"/>
  <c r="T285" i="2"/>
  <c r="R285" i="2"/>
  <c r="P285" i="2"/>
  <c r="BI283" i="2"/>
  <c r="BH283" i="2"/>
  <c r="BG283" i="2"/>
  <c r="BF283" i="2"/>
  <c r="T283" i="2"/>
  <c r="R283" i="2"/>
  <c r="P283" i="2"/>
  <c r="BI280" i="2"/>
  <c r="BH280" i="2"/>
  <c r="BG280" i="2"/>
  <c r="BF280" i="2"/>
  <c r="T280" i="2"/>
  <c r="R280" i="2"/>
  <c r="P280" i="2"/>
  <c r="BI277" i="2"/>
  <c r="BH277" i="2"/>
  <c r="BG277" i="2"/>
  <c r="BF277" i="2"/>
  <c r="T277" i="2"/>
  <c r="R277" i="2"/>
  <c r="P277" i="2"/>
  <c r="BI275" i="2"/>
  <c r="BH275" i="2"/>
  <c r="BG275" i="2"/>
  <c r="BF275" i="2"/>
  <c r="T275" i="2"/>
  <c r="R275" i="2"/>
  <c r="P275" i="2"/>
  <c r="BI269" i="2"/>
  <c r="BH269" i="2"/>
  <c r="BG269" i="2"/>
  <c r="BF269" i="2"/>
  <c r="T269" i="2"/>
  <c r="R269" i="2"/>
  <c r="P269" i="2"/>
  <c r="BI267" i="2"/>
  <c r="BH267" i="2"/>
  <c r="BG267" i="2"/>
  <c r="BF267" i="2"/>
  <c r="T267" i="2"/>
  <c r="R267" i="2"/>
  <c r="P267" i="2"/>
  <c r="BI265" i="2"/>
  <c r="BH265" i="2"/>
  <c r="BG265" i="2"/>
  <c r="BF265" i="2"/>
  <c r="T265" i="2"/>
  <c r="R265" i="2"/>
  <c r="P265" i="2"/>
  <c r="BI264" i="2"/>
  <c r="BH264" i="2"/>
  <c r="BG264" i="2"/>
  <c r="BF264" i="2"/>
  <c r="T264" i="2"/>
  <c r="R264" i="2"/>
  <c r="P264" i="2"/>
  <c r="BI261" i="2"/>
  <c r="BH261" i="2"/>
  <c r="BG261" i="2"/>
  <c r="BF261" i="2"/>
  <c r="T261" i="2"/>
  <c r="R261" i="2"/>
  <c r="P261" i="2"/>
  <c r="BI254" i="2"/>
  <c r="BH254" i="2"/>
  <c r="BG254" i="2"/>
  <c r="BF254" i="2"/>
  <c r="T254" i="2"/>
  <c r="R254" i="2"/>
  <c r="P254" i="2"/>
  <c r="BI251" i="2"/>
  <c r="BH251" i="2"/>
  <c r="BG251" i="2"/>
  <c r="BF251" i="2"/>
  <c r="T251" i="2"/>
  <c r="R251" i="2"/>
  <c r="P251" i="2"/>
  <c r="BI249" i="2"/>
  <c r="BH249" i="2"/>
  <c r="BG249" i="2"/>
  <c r="BF249" i="2"/>
  <c r="T249" i="2"/>
  <c r="R249" i="2"/>
  <c r="P249" i="2"/>
  <c r="BI246" i="2"/>
  <c r="BH246" i="2"/>
  <c r="BG246" i="2"/>
  <c r="BF246" i="2"/>
  <c r="T246" i="2"/>
  <c r="R246" i="2"/>
  <c r="P246" i="2"/>
  <c r="BI244" i="2"/>
  <c r="BH244" i="2"/>
  <c r="BG244" i="2"/>
  <c r="BF244" i="2"/>
  <c r="T244" i="2"/>
  <c r="R244" i="2"/>
  <c r="P244" i="2"/>
  <c r="BI241" i="2"/>
  <c r="BH241" i="2"/>
  <c r="BG241" i="2"/>
  <c r="BF241" i="2"/>
  <c r="T241" i="2"/>
  <c r="R241" i="2"/>
  <c r="P241" i="2"/>
  <c r="BI239" i="2"/>
  <c r="BH239" i="2"/>
  <c r="BG239" i="2"/>
  <c r="BF239" i="2"/>
  <c r="T239" i="2"/>
  <c r="R239" i="2"/>
  <c r="P239" i="2"/>
  <c r="BI237" i="2"/>
  <c r="BH237" i="2"/>
  <c r="BG237" i="2"/>
  <c r="BF237" i="2"/>
  <c r="T237" i="2"/>
  <c r="R237" i="2"/>
  <c r="P237" i="2"/>
  <c r="BI235" i="2"/>
  <c r="BH235" i="2"/>
  <c r="BG235" i="2"/>
  <c r="BF235" i="2"/>
  <c r="T235" i="2"/>
  <c r="R235" i="2"/>
  <c r="P235" i="2"/>
  <c r="BI233" i="2"/>
  <c r="BH233" i="2"/>
  <c r="BG233" i="2"/>
  <c r="BF233" i="2"/>
  <c r="T233" i="2"/>
  <c r="R233" i="2"/>
  <c r="P233" i="2"/>
  <c r="BI231" i="2"/>
  <c r="BH231" i="2"/>
  <c r="BG231" i="2"/>
  <c r="BF231" i="2"/>
  <c r="T231" i="2"/>
  <c r="R231" i="2"/>
  <c r="P231" i="2"/>
  <c r="BI228" i="2"/>
  <c r="BH228" i="2"/>
  <c r="BG228" i="2"/>
  <c r="BF228" i="2"/>
  <c r="T228" i="2"/>
  <c r="R228" i="2"/>
  <c r="P228" i="2"/>
  <c r="BI225" i="2"/>
  <c r="BH225" i="2"/>
  <c r="BG225" i="2"/>
  <c r="BF225" i="2"/>
  <c r="T225" i="2"/>
  <c r="R225" i="2"/>
  <c r="P225" i="2"/>
  <c r="BI222" i="2"/>
  <c r="BH222" i="2"/>
  <c r="BG222" i="2"/>
  <c r="BF222" i="2"/>
  <c r="T222" i="2"/>
  <c r="R222" i="2"/>
  <c r="P222" i="2"/>
  <c r="BI219" i="2"/>
  <c r="BH219" i="2"/>
  <c r="BG219" i="2"/>
  <c r="BF219" i="2"/>
  <c r="T219" i="2"/>
  <c r="R219" i="2"/>
  <c r="P219" i="2"/>
  <c r="BI217" i="2"/>
  <c r="BH217" i="2"/>
  <c r="BG217" i="2"/>
  <c r="BF217" i="2"/>
  <c r="T217" i="2"/>
  <c r="R217" i="2"/>
  <c r="P217" i="2"/>
  <c r="BI216" i="2"/>
  <c r="BH216" i="2"/>
  <c r="BG216" i="2"/>
  <c r="BF216" i="2"/>
  <c r="T216" i="2"/>
  <c r="R216" i="2"/>
  <c r="P216" i="2"/>
  <c r="BI211" i="2"/>
  <c r="BH211" i="2"/>
  <c r="BG211" i="2"/>
  <c r="BF211" i="2"/>
  <c r="T211" i="2"/>
  <c r="R211" i="2"/>
  <c r="P211" i="2"/>
  <c r="BI207" i="2"/>
  <c r="BH207" i="2"/>
  <c r="BG207" i="2"/>
  <c r="BF207" i="2"/>
  <c r="T207" i="2"/>
  <c r="T206" i="2" s="1"/>
  <c r="R207" i="2"/>
  <c r="R206" i="2" s="1"/>
  <c r="P207" i="2"/>
  <c r="P206" i="2" s="1"/>
  <c r="BI204" i="2"/>
  <c r="BH204" i="2"/>
  <c r="BG204" i="2"/>
  <c r="BF204" i="2"/>
  <c r="T204" i="2"/>
  <c r="R204" i="2"/>
  <c r="P204" i="2"/>
  <c r="BI202" i="2"/>
  <c r="BH202" i="2"/>
  <c r="BG202" i="2"/>
  <c r="BF202" i="2"/>
  <c r="T202" i="2"/>
  <c r="R202" i="2"/>
  <c r="P202" i="2"/>
  <c r="BI199" i="2"/>
  <c r="BH199" i="2"/>
  <c r="BG199" i="2"/>
  <c r="BF199" i="2"/>
  <c r="T199" i="2"/>
  <c r="R199" i="2"/>
  <c r="P199" i="2"/>
  <c r="BI197" i="2"/>
  <c r="BH197" i="2"/>
  <c r="BG197" i="2"/>
  <c r="BF197" i="2"/>
  <c r="T197" i="2"/>
  <c r="R197" i="2"/>
  <c r="P197" i="2"/>
  <c r="BI195" i="2"/>
  <c r="BH195" i="2"/>
  <c r="BG195" i="2"/>
  <c r="BF195" i="2"/>
  <c r="T195" i="2"/>
  <c r="R195" i="2"/>
  <c r="P195" i="2"/>
  <c r="BI191" i="2"/>
  <c r="BH191" i="2"/>
  <c r="BG191" i="2"/>
  <c r="BF191" i="2"/>
  <c r="T191" i="2"/>
  <c r="R191" i="2"/>
  <c r="P191" i="2"/>
  <c r="BI188" i="2"/>
  <c r="BH188" i="2"/>
  <c r="BG188" i="2"/>
  <c r="BF188" i="2"/>
  <c r="T188" i="2"/>
  <c r="R188" i="2"/>
  <c r="P188" i="2"/>
  <c r="BI185" i="2"/>
  <c r="BH185" i="2"/>
  <c r="BG185" i="2"/>
  <c r="BF185" i="2"/>
  <c r="T185" i="2"/>
  <c r="R185" i="2"/>
  <c r="P185" i="2"/>
  <c r="BI180" i="2"/>
  <c r="BH180" i="2"/>
  <c r="BG180" i="2"/>
  <c r="BF180" i="2"/>
  <c r="T180" i="2"/>
  <c r="R180" i="2"/>
  <c r="P180" i="2"/>
  <c r="BI177" i="2"/>
  <c r="BH177" i="2"/>
  <c r="BG177" i="2"/>
  <c r="BF177" i="2"/>
  <c r="T177" i="2"/>
  <c r="R177" i="2"/>
  <c r="P177" i="2"/>
  <c r="BI174" i="2"/>
  <c r="BH174" i="2"/>
  <c r="BG174" i="2"/>
  <c r="BF174" i="2"/>
  <c r="T174" i="2"/>
  <c r="R174" i="2"/>
  <c r="P174" i="2"/>
  <c r="BI171" i="2"/>
  <c r="BH171" i="2"/>
  <c r="BG171" i="2"/>
  <c r="BF171" i="2"/>
  <c r="T171" i="2"/>
  <c r="R171" i="2"/>
  <c r="P171" i="2"/>
  <c r="BI169" i="2"/>
  <c r="BH169" i="2"/>
  <c r="BG169" i="2"/>
  <c r="BF169" i="2"/>
  <c r="T169" i="2"/>
  <c r="R169" i="2"/>
  <c r="P169" i="2"/>
  <c r="BI166" i="2"/>
  <c r="BH166" i="2"/>
  <c r="BG166" i="2"/>
  <c r="BF166" i="2"/>
  <c r="T166" i="2"/>
  <c r="R166" i="2"/>
  <c r="P166" i="2"/>
  <c r="BI165" i="2"/>
  <c r="BH165" i="2"/>
  <c r="BG165" i="2"/>
  <c r="BF165" i="2"/>
  <c r="T165" i="2"/>
  <c r="R165" i="2"/>
  <c r="P165" i="2"/>
  <c r="BI164" i="2"/>
  <c r="BH164" i="2"/>
  <c r="BG164" i="2"/>
  <c r="BF164" i="2"/>
  <c r="T164" i="2"/>
  <c r="R164" i="2"/>
  <c r="P164" i="2"/>
  <c r="BI160" i="2"/>
  <c r="BH160" i="2"/>
  <c r="BG160" i="2"/>
  <c r="BF160" i="2"/>
  <c r="T160" i="2"/>
  <c r="R160" i="2"/>
  <c r="P160" i="2"/>
  <c r="BI159" i="2"/>
  <c r="BH159" i="2"/>
  <c r="BG159" i="2"/>
  <c r="BF159" i="2"/>
  <c r="T159" i="2"/>
  <c r="R159" i="2"/>
  <c r="P159" i="2"/>
  <c r="BI158" i="2"/>
  <c r="BH158" i="2"/>
  <c r="BG158" i="2"/>
  <c r="BF158" i="2"/>
  <c r="T158" i="2"/>
  <c r="R158" i="2"/>
  <c r="P158" i="2"/>
  <c r="BI156" i="2"/>
  <c r="BH156" i="2"/>
  <c r="BG156" i="2"/>
  <c r="BF156" i="2"/>
  <c r="T156" i="2"/>
  <c r="R156" i="2"/>
  <c r="P156" i="2"/>
  <c r="BI153" i="2"/>
  <c r="BH153" i="2"/>
  <c r="BG153" i="2"/>
  <c r="BF153" i="2"/>
  <c r="T153" i="2"/>
  <c r="R153" i="2"/>
  <c r="P153" i="2"/>
  <c r="BI144" i="2"/>
  <c r="BH144" i="2"/>
  <c r="BG144" i="2"/>
  <c r="BF144" i="2"/>
  <c r="T144" i="2"/>
  <c r="R144" i="2"/>
  <c r="P144" i="2"/>
  <c r="BI141" i="2"/>
  <c r="BH141" i="2"/>
  <c r="BG141" i="2"/>
  <c r="BF141" i="2"/>
  <c r="T141" i="2"/>
  <c r="R141" i="2"/>
  <c r="P141" i="2"/>
  <c r="BI139" i="2"/>
  <c r="BH139" i="2"/>
  <c r="BG139" i="2"/>
  <c r="BF139" i="2"/>
  <c r="T139" i="2"/>
  <c r="R139" i="2"/>
  <c r="P139" i="2"/>
  <c r="BI133" i="2"/>
  <c r="BH133" i="2"/>
  <c r="BG133" i="2"/>
  <c r="BF133" i="2"/>
  <c r="T133" i="2"/>
  <c r="R133" i="2"/>
  <c r="P133" i="2"/>
  <c r="BI130" i="2"/>
  <c r="BH130" i="2"/>
  <c r="BG130" i="2"/>
  <c r="BF130" i="2"/>
  <c r="T130" i="2"/>
  <c r="R130" i="2"/>
  <c r="P130" i="2"/>
  <c r="BI127" i="2"/>
  <c r="BH127" i="2"/>
  <c r="BG127" i="2"/>
  <c r="BF127" i="2"/>
  <c r="T127" i="2"/>
  <c r="R127" i="2"/>
  <c r="P127" i="2"/>
  <c r="BI124" i="2"/>
  <c r="BH124" i="2"/>
  <c r="BG124" i="2"/>
  <c r="BF124" i="2"/>
  <c r="T124" i="2"/>
  <c r="R124" i="2"/>
  <c r="P124" i="2"/>
  <c r="BI122" i="2"/>
  <c r="BH122" i="2"/>
  <c r="BG122" i="2"/>
  <c r="BF122" i="2"/>
  <c r="T122" i="2"/>
  <c r="R122" i="2"/>
  <c r="P122" i="2"/>
  <c r="BI115" i="2"/>
  <c r="BH115" i="2"/>
  <c r="BG115" i="2"/>
  <c r="BF115" i="2"/>
  <c r="T115" i="2"/>
  <c r="R115" i="2"/>
  <c r="P115" i="2"/>
  <c r="BI111" i="2"/>
  <c r="BH111" i="2"/>
  <c r="BG111" i="2"/>
  <c r="BF111" i="2"/>
  <c r="T111" i="2"/>
  <c r="R111" i="2"/>
  <c r="P111" i="2"/>
  <c r="BI105" i="2"/>
  <c r="BH105" i="2"/>
  <c r="BG105" i="2"/>
  <c r="BF105" i="2"/>
  <c r="T105" i="2"/>
  <c r="R105" i="2"/>
  <c r="P105" i="2"/>
  <c r="BI102" i="2"/>
  <c r="BH102" i="2"/>
  <c r="BG102" i="2"/>
  <c r="BF102" i="2"/>
  <c r="T102" i="2"/>
  <c r="R102" i="2"/>
  <c r="P102" i="2"/>
  <c r="J96" i="2"/>
  <c r="J95" i="2"/>
  <c r="F95" i="2"/>
  <c r="F93" i="2"/>
  <c r="E91" i="2"/>
  <c r="J55" i="2"/>
  <c r="J54" i="2"/>
  <c r="F54" i="2"/>
  <c r="F52" i="2"/>
  <c r="E50" i="2"/>
  <c r="J18" i="2"/>
  <c r="E18" i="2"/>
  <c r="F55" i="2" s="1"/>
  <c r="J17" i="2"/>
  <c r="J12" i="2"/>
  <c r="J93" i="2" s="1"/>
  <c r="E7" i="2"/>
  <c r="E48" i="2" s="1"/>
  <c r="L50" i="1"/>
  <c r="AM50" i="1"/>
  <c r="AM49" i="1"/>
  <c r="L49" i="1"/>
  <c r="AM47" i="1"/>
  <c r="L47" i="1"/>
  <c r="L45" i="1"/>
  <c r="L44" i="1"/>
  <c r="AS54" i="1"/>
  <c r="R121" i="3" l="1"/>
  <c r="T121" i="3"/>
  <c r="BK101" i="2"/>
  <c r="J101" i="2" s="1"/>
  <c r="J61" i="2" s="1"/>
  <c r="R101" i="2"/>
  <c r="BK114" i="2"/>
  <c r="J114" i="2" s="1"/>
  <c r="J62" i="2" s="1"/>
  <c r="R114" i="2"/>
  <c r="BK157" i="2"/>
  <c r="J157" i="2" s="1"/>
  <c r="J63" i="2" s="1"/>
  <c r="R157" i="2"/>
  <c r="BK194" i="2"/>
  <c r="J194" i="2" s="1"/>
  <c r="J64" i="2" s="1"/>
  <c r="R194" i="2"/>
  <c r="BK210" i="2"/>
  <c r="J210" i="2" s="1"/>
  <c r="J67" i="2" s="1"/>
  <c r="R210" i="2"/>
  <c r="BK218" i="2"/>
  <c r="J218" i="2" s="1"/>
  <c r="J68" i="2" s="1"/>
  <c r="T218" i="2"/>
  <c r="P253" i="2"/>
  <c r="R253" i="2"/>
  <c r="BK279" i="2"/>
  <c r="J279" i="2" s="1"/>
  <c r="J70" i="2" s="1"/>
  <c r="R279" i="2"/>
  <c r="BK296" i="2"/>
  <c r="J296" i="2" s="1"/>
  <c r="J71" i="2" s="1"/>
  <c r="R296" i="2"/>
  <c r="BK313" i="2"/>
  <c r="J313" i="2" s="1"/>
  <c r="J72" i="2" s="1"/>
  <c r="R313" i="2"/>
  <c r="BK331" i="2"/>
  <c r="J331" i="2" s="1"/>
  <c r="J73" i="2" s="1"/>
  <c r="T331" i="2"/>
  <c r="P357" i="2"/>
  <c r="P342" i="2"/>
  <c r="R357" i="2"/>
  <c r="R342" i="2" s="1"/>
  <c r="BK88" i="3"/>
  <c r="J88" i="3" s="1"/>
  <c r="J61" i="3" s="1"/>
  <c r="R88" i="3"/>
  <c r="BK98" i="3"/>
  <c r="J98" i="3" s="1"/>
  <c r="J62" i="3" s="1"/>
  <c r="R98" i="3"/>
  <c r="BK91" i="4"/>
  <c r="J91" i="4" s="1"/>
  <c r="J60" i="4" s="1"/>
  <c r="P91" i="4"/>
  <c r="R91" i="4"/>
  <c r="T91" i="4"/>
  <c r="BK102" i="4"/>
  <c r="J102" i="4" s="1"/>
  <c r="J61" i="4" s="1"/>
  <c r="P102" i="4"/>
  <c r="R102" i="4"/>
  <c r="T102" i="4"/>
  <c r="BK114" i="4"/>
  <c r="J114" i="4" s="1"/>
  <c r="J63" i="4" s="1"/>
  <c r="P114" i="4"/>
  <c r="R114" i="4"/>
  <c r="T114" i="4"/>
  <c r="BK123" i="4"/>
  <c r="J123" i="4" s="1"/>
  <c r="J64" i="4" s="1"/>
  <c r="P123" i="4"/>
  <c r="R123" i="4"/>
  <c r="T123" i="4"/>
  <c r="BK133" i="4"/>
  <c r="J133" i="4" s="1"/>
  <c r="J65" i="4" s="1"/>
  <c r="P133" i="4"/>
  <c r="R133" i="4"/>
  <c r="T133" i="4"/>
  <c r="BK137" i="4"/>
  <c r="J137" i="4" s="1"/>
  <c r="J66" i="4" s="1"/>
  <c r="P137" i="4"/>
  <c r="R137" i="4"/>
  <c r="T137" i="4"/>
  <c r="BK156" i="4"/>
  <c r="J156" i="4" s="1"/>
  <c r="J67" i="4" s="1"/>
  <c r="P156" i="4"/>
  <c r="R156" i="4"/>
  <c r="T156" i="4"/>
  <c r="BK171" i="4"/>
  <c r="J171" i="4" s="1"/>
  <c r="J68" i="4" s="1"/>
  <c r="P171" i="4"/>
  <c r="R171" i="4"/>
  <c r="T171" i="4"/>
  <c r="BK177" i="4"/>
  <c r="J177" i="4" s="1"/>
  <c r="J69" i="4" s="1"/>
  <c r="P177" i="4"/>
  <c r="R177" i="4"/>
  <c r="T177" i="4"/>
  <c r="BK90" i="5"/>
  <c r="J90" i="5" s="1"/>
  <c r="J61" i="5" s="1"/>
  <c r="T90" i="5"/>
  <c r="P97" i="5"/>
  <c r="T97" i="5"/>
  <c r="P102" i="5"/>
  <c r="R102" i="5"/>
  <c r="T86" i="6"/>
  <c r="R91" i="6"/>
  <c r="T98" i="6"/>
  <c r="BK105" i="6"/>
  <c r="J105" i="6" s="1"/>
  <c r="J63" i="6" s="1"/>
  <c r="R112" i="6"/>
  <c r="P86" i="7"/>
  <c r="P85" i="7" s="1"/>
  <c r="T96" i="7"/>
  <c r="T95" i="7" s="1"/>
  <c r="P101" i="2"/>
  <c r="T101" i="2"/>
  <c r="P114" i="2"/>
  <c r="T114" i="2"/>
  <c r="P157" i="2"/>
  <c r="T157" i="2"/>
  <c r="P194" i="2"/>
  <c r="T194" i="2"/>
  <c r="P210" i="2"/>
  <c r="T210" i="2"/>
  <c r="P218" i="2"/>
  <c r="R218" i="2"/>
  <c r="BK253" i="2"/>
  <c r="J253" i="2" s="1"/>
  <c r="J69" i="2" s="1"/>
  <c r="T253" i="2"/>
  <c r="P279" i="2"/>
  <c r="T279" i="2"/>
  <c r="P296" i="2"/>
  <c r="T296" i="2"/>
  <c r="P313" i="2"/>
  <c r="T313" i="2"/>
  <c r="P331" i="2"/>
  <c r="R331" i="2"/>
  <c r="BK357" i="2"/>
  <c r="J357" i="2" s="1"/>
  <c r="J79" i="2" s="1"/>
  <c r="T357" i="2"/>
  <c r="T342" i="2" s="1"/>
  <c r="P88" i="3"/>
  <c r="T88" i="3"/>
  <c r="P98" i="3"/>
  <c r="T98" i="3"/>
  <c r="P90" i="5"/>
  <c r="R90" i="5"/>
  <c r="BK97" i="5"/>
  <c r="J97" i="5" s="1"/>
  <c r="J62" i="5" s="1"/>
  <c r="R97" i="5"/>
  <c r="BK102" i="5"/>
  <c r="J102" i="5" s="1"/>
  <c r="J63" i="5" s="1"/>
  <c r="T102" i="5"/>
  <c r="BK86" i="6"/>
  <c r="J86" i="6" s="1"/>
  <c r="J60" i="6" s="1"/>
  <c r="BK91" i="6"/>
  <c r="J91" i="6" s="1"/>
  <c r="J61" i="6" s="1"/>
  <c r="BK98" i="6"/>
  <c r="J98" i="6" s="1"/>
  <c r="J62" i="6" s="1"/>
  <c r="T105" i="6"/>
  <c r="T112" i="6"/>
  <c r="T86" i="7"/>
  <c r="T85" i="7" s="1"/>
  <c r="R86" i="6"/>
  <c r="P91" i="6"/>
  <c r="P98" i="6"/>
  <c r="R105" i="6"/>
  <c r="P112" i="6"/>
  <c r="BK86" i="7"/>
  <c r="BK85" i="7" s="1"/>
  <c r="J85" i="7" s="1"/>
  <c r="J60" i="7" s="1"/>
  <c r="P96" i="7"/>
  <c r="P95" i="7" s="1"/>
  <c r="P86" i="6"/>
  <c r="T91" i="6"/>
  <c r="R98" i="6"/>
  <c r="P105" i="6"/>
  <c r="BK112" i="6"/>
  <c r="J112" i="6" s="1"/>
  <c r="J64" i="6" s="1"/>
  <c r="R86" i="7"/>
  <c r="R85" i="7"/>
  <c r="BK96" i="7"/>
  <c r="R96" i="7"/>
  <c r="R95" i="7" s="1"/>
  <c r="BK346" i="2"/>
  <c r="J346" i="2" s="1"/>
  <c r="J76" i="2" s="1"/>
  <c r="BK350" i="2"/>
  <c r="J350" i="2" s="1"/>
  <c r="J77" i="2" s="1"/>
  <c r="BK118" i="3"/>
  <c r="J118" i="3" s="1"/>
  <c r="J63" i="3" s="1"/>
  <c r="BK122" i="3"/>
  <c r="J122" i="3"/>
  <c r="J65" i="3" s="1"/>
  <c r="BK111" i="4"/>
  <c r="J111" i="4" s="1"/>
  <c r="J62" i="4" s="1"/>
  <c r="BK191" i="4"/>
  <c r="J191" i="4" s="1"/>
  <c r="J70" i="4" s="1"/>
  <c r="BK87" i="5"/>
  <c r="J87" i="5" s="1"/>
  <c r="J60" i="5" s="1"/>
  <c r="BK112" i="5"/>
  <c r="J112" i="5" s="1"/>
  <c r="J64" i="5" s="1"/>
  <c r="BK116" i="5"/>
  <c r="J116" i="5" s="1"/>
  <c r="J66" i="5" s="1"/>
  <c r="BK206" i="2"/>
  <c r="J206" i="2" s="1"/>
  <c r="J65" i="2" s="1"/>
  <c r="BK343" i="2"/>
  <c r="J343" i="2" s="1"/>
  <c r="J75" i="2" s="1"/>
  <c r="BK353" i="2"/>
  <c r="J353" i="2" s="1"/>
  <c r="J78" i="2" s="1"/>
  <c r="BK125" i="3"/>
  <c r="J125" i="3" s="1"/>
  <c r="J66" i="3" s="1"/>
  <c r="BK101" i="7"/>
  <c r="J101" i="7"/>
  <c r="J64" i="7" s="1"/>
  <c r="BK126" i="6"/>
  <c r="J126" i="6" s="1"/>
  <c r="J65" i="6" s="1"/>
  <c r="J52" i="7"/>
  <c r="E74" i="7"/>
  <c r="BE90" i="7"/>
  <c r="BE93" i="7"/>
  <c r="BE87" i="7"/>
  <c r="BE99" i="7"/>
  <c r="BE102" i="7"/>
  <c r="F55" i="7"/>
  <c r="BE89" i="7"/>
  <c r="BE91" i="7"/>
  <c r="BE97" i="7"/>
  <c r="BE94" i="6"/>
  <c r="BE106" i="6"/>
  <c r="BE108" i="6"/>
  <c r="BE110" i="6"/>
  <c r="BE113" i="6"/>
  <c r="BE123" i="6"/>
  <c r="BE125" i="6"/>
  <c r="J52" i="6"/>
  <c r="F55" i="6"/>
  <c r="BE87" i="6"/>
  <c r="BE92" i="6"/>
  <c r="BE96" i="6"/>
  <c r="BE99" i="6"/>
  <c r="BE115" i="6"/>
  <c r="BE117" i="6"/>
  <c r="BE119" i="6"/>
  <c r="BE121" i="6"/>
  <c r="BE127" i="6"/>
  <c r="E48" i="6"/>
  <c r="BE89" i="6"/>
  <c r="BE101" i="6"/>
  <c r="BE103" i="6"/>
  <c r="E48" i="5"/>
  <c r="J52" i="5"/>
  <c r="BE91" i="5"/>
  <c r="BE93" i="5"/>
  <c r="BE95" i="5"/>
  <c r="BE98" i="5"/>
  <c r="BE103" i="5"/>
  <c r="BE107" i="5"/>
  <c r="BE109" i="5"/>
  <c r="BE111" i="5"/>
  <c r="F83" i="5"/>
  <c r="BE100" i="5"/>
  <c r="BE101" i="5"/>
  <c r="BE104" i="5"/>
  <c r="BE105" i="5"/>
  <c r="BE108" i="5"/>
  <c r="BE110" i="5"/>
  <c r="BE113" i="5"/>
  <c r="BE99" i="5"/>
  <c r="BE106" i="5"/>
  <c r="BE88" i="5"/>
  <c r="BE117" i="5"/>
  <c r="E80" i="4"/>
  <c r="F87" i="4"/>
  <c r="BE98" i="4"/>
  <c r="BE107" i="4"/>
  <c r="BE115" i="4"/>
  <c r="BE126" i="4"/>
  <c r="BE130" i="4"/>
  <c r="BE132" i="4"/>
  <c r="BE135" i="4"/>
  <c r="BE152" i="4"/>
  <c r="BE154" i="4"/>
  <c r="BE161" i="4"/>
  <c r="BE165" i="4"/>
  <c r="BE167" i="4"/>
  <c r="BE174" i="4"/>
  <c r="BE180" i="4"/>
  <c r="BE186" i="4"/>
  <c r="BE187" i="4"/>
  <c r="J52" i="4"/>
  <c r="BE94" i="4"/>
  <c r="BE96" i="4"/>
  <c r="BE100" i="4"/>
  <c r="BE117" i="4"/>
  <c r="BE124" i="4"/>
  <c r="BE128" i="4"/>
  <c r="BE134" i="4"/>
  <c r="BE138" i="4"/>
  <c r="BE140" i="4"/>
  <c r="BE142" i="4"/>
  <c r="BE146" i="4"/>
  <c r="BE148" i="4"/>
  <c r="BE169" i="4"/>
  <c r="BE178" i="4"/>
  <c r="BE182" i="4"/>
  <c r="BE185" i="4"/>
  <c r="BE190" i="4"/>
  <c r="BE192" i="4"/>
  <c r="BE92" i="4"/>
  <c r="BE103" i="4"/>
  <c r="BE121" i="4"/>
  <c r="BE157" i="4"/>
  <c r="BE159" i="4"/>
  <c r="BE163" i="4"/>
  <c r="BE184" i="4"/>
  <c r="BE105" i="4"/>
  <c r="BE109" i="4"/>
  <c r="BE112" i="4"/>
  <c r="BE119" i="4"/>
  <c r="BE144" i="4"/>
  <c r="BE150" i="4"/>
  <c r="BE172" i="4"/>
  <c r="BE175" i="4"/>
  <c r="BE179" i="4"/>
  <c r="BE181" i="4"/>
  <c r="BE183" i="4"/>
  <c r="BE189" i="4"/>
  <c r="F55" i="3"/>
  <c r="BE93" i="3"/>
  <c r="BE105" i="3"/>
  <c r="BE96" i="3"/>
  <c r="BE100" i="3"/>
  <c r="BE119" i="3"/>
  <c r="BE126" i="3"/>
  <c r="J52" i="3"/>
  <c r="E76" i="3"/>
  <c r="BE89" i="3"/>
  <c r="BE94" i="3"/>
  <c r="BE102" i="3"/>
  <c r="BE114" i="3"/>
  <c r="BE91" i="3"/>
  <c r="BE99" i="3"/>
  <c r="BE108" i="3"/>
  <c r="BE110" i="3"/>
  <c r="BE112" i="3"/>
  <c r="BE116" i="3"/>
  <c r="BE123" i="3"/>
  <c r="BE141" i="2"/>
  <c r="BE158" i="2"/>
  <c r="BE159" i="2"/>
  <c r="BE169" i="2"/>
  <c r="BE180" i="2"/>
  <c r="BE211" i="2"/>
  <c r="BE216" i="2"/>
  <c r="BE222" i="2"/>
  <c r="BE251" i="2"/>
  <c r="BE254" i="2"/>
  <c r="BE267" i="2"/>
  <c r="BE290" i="2"/>
  <c r="BE294" i="2"/>
  <c r="BE354" i="2"/>
  <c r="J52" i="2"/>
  <c r="F96" i="2"/>
  <c r="BE130" i="2"/>
  <c r="BE139" i="2"/>
  <c r="BE144" i="2"/>
  <c r="BE165" i="2"/>
  <c r="BE166" i="2"/>
  <c r="BE171" i="2"/>
  <c r="BE174" i="2"/>
  <c r="BE191" i="2"/>
  <c r="BE197" i="2"/>
  <c r="BE204" i="2"/>
  <c r="BE207" i="2"/>
  <c r="BE219" i="2"/>
  <c r="BE225" i="2"/>
  <c r="BE228" i="2"/>
  <c r="BE239" i="2"/>
  <c r="BE261" i="2"/>
  <c r="BE264" i="2"/>
  <c r="BE265" i="2"/>
  <c r="BE269" i="2"/>
  <c r="BE275" i="2"/>
  <c r="BE283" i="2"/>
  <c r="BE288" i="2"/>
  <c r="BE303" i="2"/>
  <c r="BE309" i="2"/>
  <c r="BE311" i="2"/>
  <c r="BE314" i="2"/>
  <c r="BE340" i="2"/>
  <c r="BE369" i="2"/>
  <c r="E89" i="2"/>
  <c r="BE102" i="2"/>
  <c r="BE105" i="2"/>
  <c r="BE115" i="2"/>
  <c r="BE127" i="2"/>
  <c r="BE156" i="2"/>
  <c r="BE160" i="2"/>
  <c r="BE164" i="2"/>
  <c r="BE188" i="2"/>
  <c r="BE195" i="2"/>
  <c r="BE199" i="2"/>
  <c r="BE202" i="2"/>
  <c r="BE231" i="2"/>
  <c r="BE233" i="2"/>
  <c r="BE237" i="2"/>
  <c r="BE241" i="2"/>
  <c r="BE277" i="2"/>
  <c r="BE280" i="2"/>
  <c r="BE285" i="2"/>
  <c r="BE292" i="2"/>
  <c r="BE297" i="2"/>
  <c r="BE316" i="2"/>
  <c r="BE322" i="2"/>
  <c r="BE324" i="2"/>
  <c r="BE332" i="2"/>
  <c r="BE338" i="2"/>
  <c r="BE347" i="2"/>
  <c r="BE351" i="2"/>
  <c r="BE358" i="2"/>
  <c r="BE363" i="2"/>
  <c r="BE366" i="2"/>
  <c r="BE111" i="2"/>
  <c r="BE122" i="2"/>
  <c r="BE124" i="2"/>
  <c r="BE133" i="2"/>
  <c r="BE153" i="2"/>
  <c r="BE177" i="2"/>
  <c r="BE185" i="2"/>
  <c r="BE217" i="2"/>
  <c r="BE235" i="2"/>
  <c r="BE244" i="2"/>
  <c r="BE246" i="2"/>
  <c r="BE249" i="2"/>
  <c r="BE335" i="2"/>
  <c r="BE344" i="2"/>
  <c r="BE360" i="2"/>
  <c r="F34" i="4"/>
  <c r="BA57" i="1" s="1"/>
  <c r="F37" i="6"/>
  <c r="BD59" i="1" s="1"/>
  <c r="J34" i="5"/>
  <c r="AW58" i="1" s="1"/>
  <c r="F36" i="5"/>
  <c r="BC58" i="1" s="1"/>
  <c r="F36" i="2"/>
  <c r="BC55" i="1" s="1"/>
  <c r="F34" i="5"/>
  <c r="BA58" i="1" s="1"/>
  <c r="J34" i="6"/>
  <c r="AW59" i="1" s="1"/>
  <c r="F36" i="7"/>
  <c r="BC60" i="1" s="1"/>
  <c r="F37" i="7"/>
  <c r="BD60" i="1" s="1"/>
  <c r="F34" i="2"/>
  <c r="BA55" i="1" s="1"/>
  <c r="F36" i="6"/>
  <c r="BC59" i="1" s="1"/>
  <c r="F35" i="3"/>
  <c r="BB56" i="1" s="1"/>
  <c r="F37" i="4"/>
  <c r="BD57" i="1" s="1"/>
  <c r="F34" i="3"/>
  <c r="BA56" i="1" s="1"/>
  <c r="F35" i="4"/>
  <c r="BB57" i="1" s="1"/>
  <c r="F36" i="3"/>
  <c r="BC56" i="1" s="1"/>
  <c r="F37" i="5"/>
  <c r="BD58" i="1" s="1"/>
  <c r="F35" i="6"/>
  <c r="BB59" i="1" s="1"/>
  <c r="F37" i="2"/>
  <c r="BD55" i="1" s="1"/>
  <c r="F34" i="6"/>
  <c r="BA59" i="1" s="1"/>
  <c r="F35" i="7"/>
  <c r="BB60" i="1" s="1"/>
  <c r="F35" i="2"/>
  <c r="BB55" i="1" s="1"/>
  <c r="J34" i="4"/>
  <c r="AW57" i="1" s="1"/>
  <c r="F34" i="7"/>
  <c r="BA60" i="1" s="1"/>
  <c r="J34" i="2"/>
  <c r="AW55" i="1" s="1"/>
  <c r="J34" i="7"/>
  <c r="AW60" i="1" s="1"/>
  <c r="J34" i="3"/>
  <c r="AW56" i="1" s="1"/>
  <c r="F36" i="4"/>
  <c r="BC57" i="1" s="1"/>
  <c r="F37" i="3"/>
  <c r="BD56" i="1" s="1"/>
  <c r="F35" i="5"/>
  <c r="BB58" i="1" s="1"/>
  <c r="T84" i="7" l="1"/>
  <c r="P86" i="5"/>
  <c r="AU58" i="1" s="1"/>
  <c r="T86" i="5"/>
  <c r="R86" i="5"/>
  <c r="T209" i="2"/>
  <c r="P84" i="7"/>
  <c r="AU60" i="1" s="1"/>
  <c r="T85" i="6"/>
  <c r="T90" i="4"/>
  <c r="R84" i="7"/>
  <c r="R85" i="6"/>
  <c r="P209" i="2"/>
  <c r="R90" i="4"/>
  <c r="R100" i="2"/>
  <c r="BK95" i="7"/>
  <c r="BK84" i="7" s="1"/>
  <c r="J84" i="7" s="1"/>
  <c r="J59" i="7" s="1"/>
  <c r="J95" i="7"/>
  <c r="J62" i="7"/>
  <c r="T87" i="3"/>
  <c r="T86" i="3" s="1"/>
  <c r="T100" i="2"/>
  <c r="T99" i="2" s="1"/>
  <c r="R209" i="2"/>
  <c r="P85" i="6"/>
  <c r="AU59" i="1"/>
  <c r="P87" i="3"/>
  <c r="P86" i="3"/>
  <c r="AU56" i="1" s="1"/>
  <c r="P100" i="2"/>
  <c r="P99" i="2"/>
  <c r="AU55" i="1" s="1"/>
  <c r="P90" i="4"/>
  <c r="AU57" i="1"/>
  <c r="R87" i="3"/>
  <c r="R86" i="3" s="1"/>
  <c r="BK209" i="2"/>
  <c r="J209" i="2" s="1"/>
  <c r="J66" i="2" s="1"/>
  <c r="BK121" i="3"/>
  <c r="J121" i="3" s="1"/>
  <c r="J64" i="3" s="1"/>
  <c r="BK90" i="4"/>
  <c r="J90" i="4" s="1"/>
  <c r="J30" i="4" s="1"/>
  <c r="AG57" i="1" s="1"/>
  <c r="BK115" i="5"/>
  <c r="BK86" i="5" s="1"/>
  <c r="J86" i="5" s="1"/>
  <c r="J30" i="5" s="1"/>
  <c r="AG58" i="1" s="1"/>
  <c r="BK85" i="6"/>
  <c r="J85" i="6" s="1"/>
  <c r="J59" i="6" s="1"/>
  <c r="BK100" i="2"/>
  <c r="J100" i="2" s="1"/>
  <c r="J60" i="2" s="1"/>
  <c r="BK342" i="2"/>
  <c r="J342" i="2" s="1"/>
  <c r="J74" i="2" s="1"/>
  <c r="BK87" i="3"/>
  <c r="J87" i="3" s="1"/>
  <c r="J60" i="3" s="1"/>
  <c r="J96" i="7"/>
  <c r="J63" i="7" s="1"/>
  <c r="J86" i="7"/>
  <c r="J61" i="7" s="1"/>
  <c r="F33" i="5"/>
  <c r="AZ58" i="1" s="1"/>
  <c r="BD54" i="1"/>
  <c r="W33" i="1" s="1"/>
  <c r="J33" i="3"/>
  <c r="AV56" i="1" s="1"/>
  <c r="AT56" i="1" s="1"/>
  <c r="F33" i="4"/>
  <c r="AZ57" i="1" s="1"/>
  <c r="BB54" i="1"/>
  <c r="AX54" i="1" s="1"/>
  <c r="F33" i="6"/>
  <c r="AZ59" i="1" s="1"/>
  <c r="J33" i="4"/>
  <c r="AV57" i="1" s="1"/>
  <c r="AT57" i="1" s="1"/>
  <c r="J33" i="5"/>
  <c r="AV58" i="1" s="1"/>
  <c r="AT58" i="1" s="1"/>
  <c r="BA54" i="1"/>
  <c r="W30" i="1" s="1"/>
  <c r="F33" i="7"/>
  <c r="AZ60" i="1" s="1"/>
  <c r="J33" i="7"/>
  <c r="AV60" i="1" s="1"/>
  <c r="AT60" i="1" s="1"/>
  <c r="J33" i="6"/>
  <c r="AV59" i="1" s="1"/>
  <c r="AT59" i="1" s="1"/>
  <c r="BC54" i="1"/>
  <c r="W32" i="1" s="1"/>
  <c r="J33" i="2"/>
  <c r="AV55" i="1" s="1"/>
  <c r="AT55" i="1" s="1"/>
  <c r="F33" i="3"/>
  <c r="AZ56" i="1" s="1"/>
  <c r="F33" i="2"/>
  <c r="AZ55" i="1" s="1"/>
  <c r="J115" i="5" l="1"/>
  <c r="J65" i="5" s="1"/>
  <c r="R99" i="2"/>
  <c r="BK86" i="3"/>
  <c r="J86" i="3" s="1"/>
  <c r="J59" i="3" s="1"/>
  <c r="BK99" i="2"/>
  <c r="J99" i="2" s="1"/>
  <c r="J30" i="2" s="1"/>
  <c r="AG55" i="1" s="1"/>
  <c r="J59" i="5"/>
  <c r="J59" i="4"/>
  <c r="J39" i="5"/>
  <c r="J39" i="4"/>
  <c r="AN57" i="1"/>
  <c r="AN58" i="1"/>
  <c r="AU54" i="1"/>
  <c r="AY54" i="1"/>
  <c r="J30" i="7"/>
  <c r="AG60" i="1" s="1"/>
  <c r="W31" i="1"/>
  <c r="AZ54" i="1"/>
  <c r="AV54" i="1" s="1"/>
  <c r="AK29" i="1" s="1"/>
  <c r="J30" i="6"/>
  <c r="AG59" i="1" s="1"/>
  <c r="AW54" i="1"/>
  <c r="AK30" i="1" s="1"/>
  <c r="J39" i="6" l="1"/>
  <c r="J39" i="7"/>
  <c r="J39" i="2"/>
  <c r="J59" i="2"/>
  <c r="AN60" i="1"/>
  <c r="AN59" i="1"/>
  <c r="AN55" i="1"/>
  <c r="W29" i="1"/>
  <c r="AT54" i="1"/>
  <c r="J30" i="3"/>
  <c r="AG56" i="1" s="1"/>
  <c r="AG54" i="1" s="1"/>
  <c r="AK26" i="1" s="1"/>
  <c r="AK35" i="1" s="1"/>
  <c r="J39" i="3" l="1"/>
  <c r="AN54" i="1"/>
  <c r="AN56" i="1"/>
</calcChain>
</file>

<file path=xl/sharedStrings.xml><?xml version="1.0" encoding="utf-8"?>
<sst xmlns="http://schemas.openxmlformats.org/spreadsheetml/2006/main" count="5649" uniqueCount="1065">
  <si>
    <t>Export Komplet</t>
  </si>
  <si>
    <t>VZ</t>
  </si>
  <si>
    <t>2.0</t>
  </si>
  <si>
    <t>ZAMOK</t>
  </si>
  <si>
    <t>False</t>
  </si>
  <si>
    <t>{22bcbe45-b4f0-41c9-94b0-7a431cb0a6f2}</t>
  </si>
  <si>
    <t>0,01</t>
  </si>
  <si>
    <t>21</t>
  </si>
  <si>
    <t>15</t>
  </si>
  <si>
    <t>REKAPITULACE STAVBY</t>
  </si>
  <si>
    <t>v ---  níže se nacházejí doplnkové a pomocné údaje k sestavám  --- v</t>
  </si>
  <si>
    <t>Návod na vyplnění</t>
  </si>
  <si>
    <t>Kód:</t>
  </si>
  <si>
    <t>DP08</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</si>
  <si>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</si>
  <si>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</si>
  <si>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Dochlazení administrativních prostor ČNB - DP08 = E1P6 + E1P7</t>
  </si>
  <si>
    <t>KSO:</t>
  </si>
  <si>
    <t/>
  </si>
  <si>
    <t>CC-CZ:</t>
  </si>
  <si>
    <t>Místo:</t>
  </si>
  <si>
    <t>Česká národní banka, Na příkopě 864/28, 110 00 Pra</t>
  </si>
  <si>
    <t>Datum:</t>
  </si>
  <si>
    <t>1. 5. 2023</t>
  </si>
  <si>
    <t>Zadavatel:</t>
  </si>
  <si>
    <t>IČ:</t>
  </si>
  <si>
    <t>48136450</t>
  </si>
  <si>
    <t>ČESKÁ NÁRODNÍ BANKA</t>
  </si>
  <si>
    <t>DIČ:</t>
  </si>
  <si>
    <t>CZ48136450</t>
  </si>
  <si>
    <t>Uchazeč:</t>
  </si>
  <si>
    <t>Vyplň údaj</t>
  </si>
  <si>
    <t>Projektant:</t>
  </si>
  <si>
    <t>24265021</t>
  </si>
  <si>
    <t>Bohemik s.r.o.</t>
  </si>
  <si>
    <t>CZ24265021</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</si>
  <si>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</si>
  <si>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</si>
  <si>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</si>
  <si>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</si>
  <si>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</si>
  <si>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</si>
  <si>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</si>
  <si>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</si>
  <si>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</si>
  <si>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</si>
  <si>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</si>
  <si>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</si>
  <si>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</si>
  <si>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</si>
  <si>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</si>
  <si>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</si>
  <si>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</si>
  <si>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</si>
  <si>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</si>
  <si>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</si>
  <si>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</si>
  <si>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</si>
  <si>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</si>
  <si>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</si>
  <si>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</si>
  <si>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</si>
  <si>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</si>
  <si>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</si>
  <si>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</si>
  <si>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</si>
  <si>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</si>
  <si>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</si>
  <si>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</si>
  <si>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</si>
  <si>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</si>
  <si>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</si>
  <si>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</si>
  <si>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</si>
  <si>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</si>
  <si>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</si>
  <si>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</si>
  <si>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</si>
  <si>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</si>
  <si>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D1.1</t>
  </si>
  <si>
    <t>Stavba - DP08</t>
  </si>
  <si>
    <t>STA</t>
  </si>
  <si>
    <t>1</t>
  </si>
  <si>
    <t>{980368ba-d409-4c53-b40d-57854c3aea56}</t>
  </si>
  <si>
    <t>2</t>
  </si>
  <si>
    <t>D1.4.1</t>
  </si>
  <si>
    <t>Zdravotně technické instalace - DP08</t>
  </si>
  <si>
    <t>{d1f65c2b-dcab-4eb8-bec3-bcdf4ae4eb98}</t>
  </si>
  <si>
    <t>D1.4.2</t>
  </si>
  <si>
    <t>Chlazení - DP08</t>
  </si>
  <si>
    <t>{6e4b6393-e08c-4861-bea2-2464d494e283}</t>
  </si>
  <si>
    <t>D1.4.4</t>
  </si>
  <si>
    <t>Elektroinstalace - DP08</t>
  </si>
  <si>
    <t>{54d83685-f4f1-44e3-bb72-d41b46a8203a}</t>
  </si>
  <si>
    <t>D1.4.5</t>
  </si>
  <si>
    <t>Měření a regulace - DP08</t>
  </si>
  <si>
    <t>{00d6ad57-3bb0-46dd-b3b3-3cfb8d9b8614}</t>
  </si>
  <si>
    <t>D1.4.6</t>
  </si>
  <si>
    <t>Stínění - DP08</t>
  </si>
  <si>
    <t>{6297b45b-133a-443d-b807-6c391c88b936}</t>
  </si>
  <si>
    <t>KRYCÍ LIST SOUPISU PRACÍ</t>
  </si>
  <si>
    <t>Objekt:</t>
  </si>
  <si>
    <t>D1.1 - Stavba - DP08</t>
  </si>
  <si>
    <t>Ing. Zdeněk Edlman , B.Hudová</t>
  </si>
  <si>
    <t>DP08 - dílčí plnění E1P6 + E1P7</t>
  </si>
  <si>
    <t>REKAPITULACE ČLENĚNÍ SOUPISU PRACÍ</t>
  </si>
  <si>
    <t>Kód dílu - Popis</t>
  </si>
  <si>
    <t>Cena celkem [CZK]</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</si>
  <si>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</si>
  <si>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</si>
  <si>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</si>
  <si>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</si>
  <si>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</si>
  <si>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</si>
  <si>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</si>
  <si>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</si>
  <si>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727 - Zdravotechnika - požární ochrana</t>
  </si>
  <si>
    <t xml:space="preserve">    763 - Konstrukce suché výstavby</t>
  </si>
  <si>
    <t xml:space="preserve">    766 - Konstrukce truhlářské</t>
  </si>
  <si>
    <t xml:space="preserve">    781 - Dokončovací práce - obklady</t>
  </si>
  <si>
    <t xml:space="preserve">    782 - Dokončovací práce - obklady z kamene</t>
  </si>
  <si>
    <t xml:space="preserve">    784 - Dokončovací práce - malby a tapety</t>
  </si>
  <si>
    <t xml:space="preserve">    787 - Dokončovací práce - zasklívání</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</si>
  <si>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</si>
  <si>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</si>
  <si>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</si>
  <si>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</si>
  <si>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</si>
  <si>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</si>
  <si>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</si>
  <si>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</si>
  <si>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</si>
  <si>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</si>
  <si>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</si>
  <si>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</si>
  <si>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</si>
  <si>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</si>
  <si>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</si>
  <si>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</si>
  <si>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</si>
  <si>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</si>
  <si>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</si>
  <si>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</si>
  <si>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</si>
  <si>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</si>
  <si>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</si>
  <si>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</si>
  <si>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</si>
  <si>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340236212</t>
  </si>
  <si>
    <t>Zazdívka otvorů v příčkách nebo stěnách cihlami plnými pálenými plochy přes 0,0225 m2 do 0,09 m2, tloušťky přes 100 mm</t>
  </si>
  <si>
    <t>kus</t>
  </si>
  <si>
    <t>CS ÚRS 2023 01</t>
  </si>
  <si>
    <t>4</t>
  </si>
  <si>
    <t>-813157541</t>
  </si>
  <si>
    <t>Online PSC</t>
  </si>
  <si>
    <t>https://podminky.urs.cz/item/CS_URS_2023_01/340236212</t>
  </si>
  <si>
    <t>VV</t>
  </si>
  <si>
    <t>"1P108-1P115+1P116-1P117" 1+2</t>
  </si>
  <si>
    <t>340237212</t>
  </si>
  <si>
    <t>Zazdívka otvorů v příčkách nebo stěnách cihlami plnými pálenými plochy přes 0,09 m2 do 0,25 m2, tloušťky přes 100 mm</t>
  </si>
  <si>
    <t>2014851794</t>
  </si>
  <si>
    <t>https://podminky.urs.cz/item/CS_URS_2023_01/340237212</t>
  </si>
  <si>
    <t>"1P108-1P115+1P116-1P117" 1+1+8</t>
  </si>
  <si>
    <t>"1P102-1P107" 1+5</t>
  </si>
  <si>
    <t>"1P128-1P134" 2+6</t>
  </si>
  <si>
    <t>Součet</t>
  </si>
  <si>
    <t>340271045</t>
  </si>
  <si>
    <t>Zazdívka otvorů v příčkách nebo stěnách pórobetonovými tvárnicemi plochy přes 1 m2 do 4 m2, objemová hmotnost 500 kg/m3, tloušťka příčky 150 mm</t>
  </si>
  <si>
    <t>m2</t>
  </si>
  <si>
    <t>1138092619</t>
  </si>
  <si>
    <t>https://podminky.urs.cz/item/CS_URS_2023_01/340271045</t>
  </si>
  <si>
    <t>"1P108-1P115+1P116-1P117" 3,5</t>
  </si>
  <si>
    <t>6</t>
  </si>
  <si>
    <t>Úpravy povrchů, podlahy a osazování výplní</t>
  </si>
  <si>
    <t>612131101</t>
  </si>
  <si>
    <t>Podkladní a spojovací vrstva vnitřních omítaných ploch cementový postřik nanášený ručně celoplošně stěn</t>
  </si>
  <si>
    <t>-1128424293</t>
  </si>
  <si>
    <t>https://podminky.urs.cz/item/CS_URS_2023_01/612131101</t>
  </si>
  <si>
    <t>"1P108-1P115+1P116-1P117" (1+2)*0,3*0,2*2</t>
  </si>
  <si>
    <t>(1+1+8)*0,25*0,4*2</t>
  </si>
  <si>
    <t>"1P102-1P107" (1+5)*0,25*0,4*2</t>
  </si>
  <si>
    <t>"1P128-1P134" (2+6)*0,25*0,4*2</t>
  </si>
  <si>
    <t>5</t>
  </si>
  <si>
    <t>612131121</t>
  </si>
  <si>
    <t>Podkladní a spojovací vrstva vnitřních omítaných ploch penetrace disperzní nanášená ručně stěn</t>
  </si>
  <si>
    <t>-506298777</t>
  </si>
  <si>
    <t>https://podminky.urs.cz/item/CS_URS_2023_01/612131121</t>
  </si>
  <si>
    <t>612142001</t>
  </si>
  <si>
    <t>Potažení vnitřních ploch pletivem v ploše nebo pruzích, na plném podkladu sklovláknitým vtlačením do tmelu stěn</t>
  </si>
  <si>
    <t>-934014795</t>
  </si>
  <si>
    <t>https://podminky.urs.cz/item/CS_URS_2023_01/612142001</t>
  </si>
  <si>
    <t>7</t>
  </si>
  <si>
    <t>612341121</t>
  </si>
  <si>
    <t>Omítka sádrová nebo vápenosádrová vnitřních ploch nanášená ručně jednovrstvá, tloušťky do 10 mm hladká svislých konstrukcí stěn</t>
  </si>
  <si>
    <t>-736268236</t>
  </si>
  <si>
    <t>https://podminky.urs.cz/item/CS_URS_2023_01/612341121</t>
  </si>
  <si>
    <t>8</t>
  </si>
  <si>
    <t>612345211</t>
  </si>
  <si>
    <t>Sádrová nebo vápenosádrová omítka jednotlivých malých ploch hladká na stěnách, plochy jednotlivě do 0,09 m2</t>
  </si>
  <si>
    <t>-122718149</t>
  </si>
  <si>
    <t>https://podminky.urs.cz/item/CS_URS_2023_01/612345211</t>
  </si>
  <si>
    <t>"1P108-1P115+1P116-1P117" (1+2)*2</t>
  </si>
  <si>
    <t>9</t>
  </si>
  <si>
    <t>612345212</t>
  </si>
  <si>
    <t>Sádrová nebo vápenosádrová omítka jednotlivých malých ploch hladká na stěnách, plochy jednotlivě přes 0,09 do 0,25 m2</t>
  </si>
  <si>
    <t>-2014299761</t>
  </si>
  <si>
    <t>https://podminky.urs.cz/item/CS_URS_2023_01/612345212</t>
  </si>
  <si>
    <t>"1P108-1P115+1P116-1P117" (1+1+8)*2</t>
  </si>
  <si>
    <t>"1P102-1P107" (1+5)*2</t>
  </si>
  <si>
    <t>"1P128-1P134" (2+6)*2</t>
  </si>
  <si>
    <t>10</t>
  </si>
  <si>
    <t>619991011</t>
  </si>
  <si>
    <t>Zakrytí vnitřních ploch před znečištěním včetně pozdějšího odkrytí konstrukcí a prvků obalením fólií a přelepením páskou</t>
  </si>
  <si>
    <t>-1091678783</t>
  </si>
  <si>
    <t>https://podminky.urs.cz/item/CS_URS_2023_01/619991011</t>
  </si>
  <si>
    <t>11</t>
  </si>
  <si>
    <t>619996117</t>
  </si>
  <si>
    <t>Ochrana stavebních konstrukcí a samostatných prvků včetně pozdějšího odstranění obedněním z OSB desek podlahy</t>
  </si>
  <si>
    <t>-2129942878</t>
  </si>
  <si>
    <t>https://podminky.urs.cz/item/CS_URS_2023_01/619996117</t>
  </si>
  <si>
    <t>"1P108-1P115+1P116-1P117" 223,0</t>
  </si>
  <si>
    <t>12</t>
  </si>
  <si>
    <t>619996145</t>
  </si>
  <si>
    <t>Ochrana stavebních konstrukcí a samostatných prvků včetně pozdějšího odstranění obalením geotextilií samostatných konstrukcí a prvků</t>
  </si>
  <si>
    <t>-13323589</t>
  </si>
  <si>
    <t>https://podminky.urs.cz/item/CS_URS_2023_01/619996145</t>
  </si>
  <si>
    <t>"1P108-1P115+1P116-1P117" 52,0+5,0</t>
  </si>
  <si>
    <t>"1P102-1P107" 54,0</t>
  </si>
  <si>
    <t>"1P128-1P134" 52,0</t>
  </si>
  <si>
    <t>"VŽ" 52,0</t>
  </si>
  <si>
    <t>Mezisoučet</t>
  </si>
  <si>
    <t>"OSB" 223,0</t>
  </si>
  <si>
    <t>13</t>
  </si>
  <si>
    <t>642945111</t>
  </si>
  <si>
    <t>Osazování ocelových zárubní protipožárních nebo protiplynových dveří do vynechaného otvoru, dveří jednokřídlových do 2,5 m2</t>
  </si>
  <si>
    <t>1680289466</t>
  </si>
  <si>
    <t>https://podminky.urs.cz/item/CS_URS_2023_01/642945111</t>
  </si>
  <si>
    <t>"1P802" 3</t>
  </si>
  <si>
    <t>14</t>
  </si>
  <si>
    <t>M</t>
  </si>
  <si>
    <t>55331558</t>
  </si>
  <si>
    <t>zárubeň jednokřídlá ocelová pro zdění s protipožární úpravou tl stěny 75-100mm rozměru 900/1970, 2100mm</t>
  </si>
  <si>
    <t>890634411</t>
  </si>
  <si>
    <t>Ostatní konstrukce a práce, bourání</t>
  </si>
  <si>
    <t>119003131R</t>
  </si>
  <si>
    <t>Výstražná páska pro zabezpečení proti pádu osoby do šachty</t>
  </si>
  <si>
    <t>m</t>
  </si>
  <si>
    <t>vlastní položka</t>
  </si>
  <si>
    <t>-1360591840</t>
  </si>
  <si>
    <t>16</t>
  </si>
  <si>
    <t>119003132R</t>
  </si>
  <si>
    <t>1878833671</t>
  </si>
  <si>
    <t>17</t>
  </si>
  <si>
    <t>119003223R</t>
  </si>
  <si>
    <t>Mobilní plotová zábrana s profilovaným plechem výšky přes 1,5 do 2,2 m pro zabezpečení proti pádu osoby do šachty</t>
  </si>
  <si>
    <t>-401394323</t>
  </si>
  <si>
    <t>"E1P6 - 1PTEZ1" 1,5</t>
  </si>
  <si>
    <t>"1EP7 - 1P134" 2*1,0</t>
  </si>
  <si>
    <t>18</t>
  </si>
  <si>
    <t>119003224R</t>
  </si>
  <si>
    <t>-475237626</t>
  </si>
  <si>
    <t>19</t>
  </si>
  <si>
    <t>R001</t>
  </si>
  <si>
    <t>Příplatek za provadění stavebních prací v blízkém okolí šachet horolezeckou technikou a ručním nářadím</t>
  </si>
  <si>
    <t>kpl</t>
  </si>
  <si>
    <t>1512864766</t>
  </si>
  <si>
    <t>20</t>
  </si>
  <si>
    <t>949101111</t>
  </si>
  <si>
    <t>Lešení pomocné pracovní pro objekty pozemních staveb pro zatížení do 150 kg/m2, o výšce lešeňové podlahy do 1,9 m</t>
  </si>
  <si>
    <t>1551936088</t>
  </si>
  <si>
    <t>https://podminky.urs.cz/item/CS_URS_2023_01/949101111</t>
  </si>
  <si>
    <t>"1P108-1P115+1P116-1P117" 16,0+2,0</t>
  </si>
  <si>
    <t>952901111</t>
  </si>
  <si>
    <t>Vyčištění budov nebo objektů před předáním do užívání budov bytové nebo občanské výstavby, světlé výšky podlaží do 4 m</t>
  </si>
  <si>
    <t>-635326395</t>
  </si>
  <si>
    <t>https://podminky.urs.cz/item/CS_URS_2023_01/952901111</t>
  </si>
  <si>
    <t>22</t>
  </si>
  <si>
    <t>971033331</t>
  </si>
  <si>
    <t>Vybourání otvorů ve zdivu základovém nebo nadzákladovém z cihel, tvárnic, příčkovek z cihel pálených na maltu vápennou nebo vápenocementovou plochy do 0,09 m2, tl. do 150 mm</t>
  </si>
  <si>
    <t>576236511</t>
  </si>
  <si>
    <t>https://podminky.urs.cz/item/CS_URS_2023_01/971033331</t>
  </si>
  <si>
    <t>"1P108-1P115+1P116-1P117" 1</t>
  </si>
  <si>
    <t>23</t>
  </si>
  <si>
    <t>971033341</t>
  </si>
  <si>
    <t>Vybourání otvorů ve zdivu základovém nebo nadzákladovém z cihel, tvárnic, příčkovek z cihel pálených na maltu vápennou nebo vápenocementovou plochy do 0,09 m2, tl. do 300 mm</t>
  </si>
  <si>
    <t>-792427029</t>
  </si>
  <si>
    <t>https://podminky.urs.cz/item/CS_URS_2023_01/971033341</t>
  </si>
  <si>
    <t>"1P108-1P115+1P116-1P117" 2</t>
  </si>
  <si>
    <t>24</t>
  </si>
  <si>
    <t>971033431</t>
  </si>
  <si>
    <t>Vybourání otvorů ve zdivu základovém nebo nadzákladovém z cihel, tvárnic, příčkovek z cihel pálených na maltu vápennou nebo vápenocementovou plochy do 0,25 m2, tl. do 150 mm</t>
  </si>
  <si>
    <t>1709851136</t>
  </si>
  <si>
    <t>https://podminky.urs.cz/item/CS_URS_2023_01/971033431</t>
  </si>
  <si>
    <t>25</t>
  </si>
  <si>
    <t>971033441</t>
  </si>
  <si>
    <t>Vybourání otvorů ve zdivu základovém nebo nadzákladovém z cihel, tvárnic, příčkovek z cihel pálených na maltu vápennou nebo vápenocementovou plochy do 0,25 m2, tl. do 300 mm</t>
  </si>
  <si>
    <t>1918196209</t>
  </si>
  <si>
    <t>https://podminky.urs.cz/item/CS_URS_2023_01/971033441</t>
  </si>
  <si>
    <t>"1P102-1P107" 6</t>
  </si>
  <si>
    <t>26</t>
  </si>
  <si>
    <t>971033451</t>
  </si>
  <si>
    <t>Vybourání otvorů ve zdivu základovém nebo nadzákladovém z cihel, tvárnic, příčkovek z cihel pálených na maltu vápennou nebo vápenocementovou plochy do 0,25 m2, tl. do 450 mm</t>
  </si>
  <si>
    <t>-96047575</t>
  </si>
  <si>
    <t>https://podminky.urs.cz/item/CS_URS_2023_01/971033451</t>
  </si>
  <si>
    <t>"1P128-1P134" 2</t>
  </si>
  <si>
    <t>27</t>
  </si>
  <si>
    <t>971035641</t>
  </si>
  <si>
    <t>Vybourání otvorů ve zdivu základovém nebo nadzákladovém z cihel, tvárnic, příčkovek z cihel pálených na maltu cementovou plochy do 4 m2, tl. do 300 mm</t>
  </si>
  <si>
    <t>m3</t>
  </si>
  <si>
    <t>-1332955332</t>
  </si>
  <si>
    <t>https://podminky.urs.cz/item/CS_URS_2023_01/971035641</t>
  </si>
  <si>
    <t>"1P108-1P115+1P116-1P117" 1,0*3,47*0,15</t>
  </si>
  <si>
    <t>28</t>
  </si>
  <si>
    <t>977151114</t>
  </si>
  <si>
    <t>Jádrové vrty diamantovými korunkami do stavebních materiálů (železobetonu, betonu, cihel, obkladů, dlažeb, kamene) průměru přes 50 do 60 mm</t>
  </si>
  <si>
    <t>-741407983</t>
  </si>
  <si>
    <t>https://podminky.urs.cz/item/CS_URS_2023_01/977151114</t>
  </si>
  <si>
    <t>"1P108-1P115+1P116-1P117" 1*0,15</t>
  </si>
  <si>
    <t>997</t>
  </si>
  <si>
    <t>Přesun sutě</t>
  </si>
  <si>
    <t>29</t>
  </si>
  <si>
    <t>997013217</t>
  </si>
  <si>
    <t>Vnitrostaveništní doprava suti a vybouraných hmot vodorovně do 50 m svisle ručně pro budovy a haly výšky přes 21 do 24 m</t>
  </si>
  <si>
    <t>t</t>
  </si>
  <si>
    <t>797679208</t>
  </si>
  <si>
    <t>https://podminky.urs.cz/item/CS_URS_2023_01/997013217</t>
  </si>
  <si>
    <t>30</t>
  </si>
  <si>
    <t>997013219</t>
  </si>
  <si>
    <t>Vnitrostaveništní doprava suti a vybouraných hmot vodorovně do 50 m Příplatek k cenám -3111 až -3217 za zvětšenou vodorovnou dopravu přes vymezenou dopravní vzdálenost za každých dalších i započatých 10 m</t>
  </si>
  <si>
    <t>-2100317280</t>
  </si>
  <si>
    <t>https://podminky.urs.cz/item/CS_URS_2023_01/997013219</t>
  </si>
  <si>
    <t>31</t>
  </si>
  <si>
    <t>997013509</t>
  </si>
  <si>
    <t>Odvoz suti a vybouraných hmot na skládku nebo meziskládku se složením, na vzdálenost Příplatek k ceně za každý další i započatý 1 km přes 1 km</t>
  </si>
  <si>
    <t>-1157564083</t>
  </si>
  <si>
    <t>https://podminky.urs.cz/item/CS_URS_2023_01/997013509</t>
  </si>
  <si>
    <t>14,45*15 'Přepočtené koeficientem množství</t>
  </si>
  <si>
    <t>32</t>
  </si>
  <si>
    <t>997013511</t>
  </si>
  <si>
    <t>Odvoz suti a vybouraných hmot z meziskládky na skládku s naložením a se složením, na vzdálenost do 1 km</t>
  </si>
  <si>
    <t>1239494932</t>
  </si>
  <si>
    <t>https://podminky.urs.cz/item/CS_URS_2023_01/997013511</t>
  </si>
  <si>
    <t>33</t>
  </si>
  <si>
    <t>997013631</t>
  </si>
  <si>
    <t>Poplatek za uložení stavebního odpadu na skládce (skládkovné) směsného stavebního a demoličního zatříděného do Katalogu odpadů pod kódem 17 09 04</t>
  </si>
  <si>
    <t>1604525929</t>
  </si>
  <si>
    <t>https://podminky.urs.cz/item/CS_URS_2023_01/997013631</t>
  </si>
  <si>
    <t>998</t>
  </si>
  <si>
    <t>Přesun hmot</t>
  </si>
  <si>
    <t>34</t>
  </si>
  <si>
    <t>998018003</t>
  </si>
  <si>
    <t>Přesun hmot pro budovy občanské výstavby, bydlení, výrobu a služby ruční - bez užití mechanizace vodorovná dopravní vzdálenost do 100 m pro budovy s jakoukoliv nosnou konstrukcí výšky přes 12 do 24 m</t>
  </si>
  <si>
    <t>-849615890</t>
  </si>
  <si>
    <t>https://podminky.urs.cz/item/CS_URS_2023_01/998018003</t>
  </si>
  <si>
    <t>PSV</t>
  </si>
  <si>
    <t>Práce a dodávky PSV</t>
  </si>
  <si>
    <t>727</t>
  </si>
  <si>
    <t>Zdravotechnika - požární ochrana</t>
  </si>
  <si>
    <t>35</t>
  </si>
  <si>
    <t>727213226R</t>
  </si>
  <si>
    <t>Protipožární trubní ucpávky plastového potrubí prostup stropem tloušťky 150 mm požární odolnost EI 30 D 90</t>
  </si>
  <si>
    <t>-677416657</t>
  </si>
  <si>
    <t>"1P108-1P115+1P116-1P117" 1+1+1+1</t>
  </si>
  <si>
    <t>"1P102-1P107" 1</t>
  </si>
  <si>
    <t>36</t>
  </si>
  <si>
    <t>99872711R</t>
  </si>
  <si>
    <t>Přesun hmot pro požární ochranu stanovený z hmotnosti přesunovaného materiálu vodorovná dopravní vzdálenost do 50 m v objektech výšky přes 12 do 24 m</t>
  </si>
  <si>
    <t>15905405</t>
  </si>
  <si>
    <t>37</t>
  </si>
  <si>
    <t>99872718R</t>
  </si>
  <si>
    <t>Přesun hmot pro požární ochranu stanovený z hmotnosti přesunovaného materiálu Příplatek k ceně za přesun prováděný bez použití mechanizace pro jakoukoliv výšku objektu</t>
  </si>
  <si>
    <t>2081420358</t>
  </si>
  <si>
    <t>763</t>
  </si>
  <si>
    <t>Konstrukce suché výstavby</t>
  </si>
  <si>
    <t>38</t>
  </si>
  <si>
    <t>763111313</t>
  </si>
  <si>
    <t>Příčka ze sádrokartonových desek s nosnou konstrukcí z jednoduchých ocelových profilů UW, CW jednoduše opláštěná deskou standardní A tl. 12,5 mm, příčka tl. 100 mm, profil 75, bez izolace, EI do 30</t>
  </si>
  <si>
    <t>-1631160422</t>
  </si>
  <si>
    <t>https://podminky.urs.cz/item/CS_URS_2023_01/763111313</t>
  </si>
  <si>
    <t>"1P108-1P115+1P116-1P117" 52</t>
  </si>
  <si>
    <t>39</t>
  </si>
  <si>
    <t>763111811</t>
  </si>
  <si>
    <t>Demontáž příček ze sádrokartonových desek s nosnou konstrukcí z ocelových profilů jednoduchých, opláštění jednoduché</t>
  </si>
  <si>
    <t>-250697957</t>
  </si>
  <si>
    <t>https://podminky.urs.cz/item/CS_URS_2023_01/763111811</t>
  </si>
  <si>
    <t>40</t>
  </si>
  <si>
    <t>763121411</t>
  </si>
  <si>
    <t>Stěna předsazená ze sádrokartonových desek s nosnou konstrukcí z ocelových profilů CW, UW jednoduše opláštěná deskou standardní A tl. 12,5 mm bez izolace, EI 15, stěna tl. 62,5 mm, profil 50</t>
  </si>
  <si>
    <t>-56241665</t>
  </si>
  <si>
    <t>https://podminky.urs.cz/item/CS_URS_2023_01/763121411</t>
  </si>
  <si>
    <t>"1P108-1P115+1P116-1P117" 2,5</t>
  </si>
  <si>
    <t>41</t>
  </si>
  <si>
    <t>763131411</t>
  </si>
  <si>
    <t>Podhled ze sádrokartonových desek dvouvrstvá zavěšená spodní konstrukce z ocelových profilů CD, UD jednoduše opláštěná deskou standardní A, tl. 12,5 mm, bez izolace</t>
  </si>
  <si>
    <t>-1612671398</t>
  </si>
  <si>
    <t>https://podminky.urs.cz/item/CS_URS_2023_01/763131411</t>
  </si>
  <si>
    <t>"1P108-1P115+1P116-1P117" 10,0</t>
  </si>
  <si>
    <t>42</t>
  </si>
  <si>
    <t>763131714</t>
  </si>
  <si>
    <t>Podhled ze sádrokartonových desek ostatní práce a konstrukce na podhledech ze sádrokartonových desek základní penetrační nátěr</t>
  </si>
  <si>
    <t>295186992</t>
  </si>
  <si>
    <t>https://podminky.urs.cz/item/CS_URS_2023_01/763131714</t>
  </si>
  <si>
    <t>43</t>
  </si>
  <si>
    <t>763131751</t>
  </si>
  <si>
    <t>Podhled ze sádrokartonových desek ostatní práce a konstrukce na podhledech ze sádrokartonových desek montáž parotěsné zábrany</t>
  </si>
  <si>
    <t>187503015</t>
  </si>
  <si>
    <t>https://podminky.urs.cz/item/CS_URS_2023_01/763131751</t>
  </si>
  <si>
    <t>44</t>
  </si>
  <si>
    <t>28329274</t>
  </si>
  <si>
    <t>fólie PE vyztužená pro parotěsnou vrstvu (reakce na oheň - třída E) 110g/m2</t>
  </si>
  <si>
    <t>-1305707841</t>
  </si>
  <si>
    <t>10*1,1235 'Přepočtené koeficientem množství</t>
  </si>
  <si>
    <t>45</t>
  </si>
  <si>
    <t>763131765</t>
  </si>
  <si>
    <t>Podhled ze sádrokartonových desek Příplatek k cenám za výšku zavěšení přes 0,5 do 1,0 m</t>
  </si>
  <si>
    <t>-1125783133</t>
  </si>
  <si>
    <t>https://podminky.urs.cz/item/CS_URS_2023_01/763131765</t>
  </si>
  <si>
    <t>46</t>
  </si>
  <si>
    <t>763131771</t>
  </si>
  <si>
    <t>Podhled ze sádrokartonových desek Příplatek k cenám za rovinnost kvality speciální tmelení kvality Q3</t>
  </si>
  <si>
    <t>896632648</t>
  </si>
  <si>
    <t>https://podminky.urs.cz/item/CS_URS_2023_01/763131771</t>
  </si>
  <si>
    <t>47</t>
  </si>
  <si>
    <t>763135102</t>
  </si>
  <si>
    <t>Montáž sádrokartonového podhledu kazetového demontovatelného, velikosti kazet 600x600 mm včetně zavěšené nosné konstrukce polozapuštěné</t>
  </si>
  <si>
    <t>1452929453</t>
  </si>
  <si>
    <t>https://podminky.urs.cz/item/CS_URS_2023_01/763135102</t>
  </si>
  <si>
    <t>"1P108-1P115+1P116-1P117" 9,0+5,0</t>
  </si>
  <si>
    <t>48</t>
  </si>
  <si>
    <t>59030571</t>
  </si>
  <si>
    <t>podhled kazetový bez děrování polozapuštěná hrana tl 10mm 600x600mm</t>
  </si>
  <si>
    <t>973383833</t>
  </si>
  <si>
    <t>14*1,05 'Přepočtené koeficientem množství</t>
  </si>
  <si>
    <t>49</t>
  </si>
  <si>
    <t>763135812</t>
  </si>
  <si>
    <t>Demontáž podhledu sádrokartonového kazetového na zavěšeném na roštu polozapuštěném</t>
  </si>
  <si>
    <t>-331286643</t>
  </si>
  <si>
    <t>https://podminky.urs.cz/item/CS_URS_2023_01/763135812</t>
  </si>
  <si>
    <t>50</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</si>
  <si>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</si>
  <si>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</si>
  <si>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-334946002</t>
  </si>
  <si>
    <t>https://podminky.urs.cz/item/CS_URS_2023_01/998763303</t>
  </si>
  <si>
    <t>51</t>
  </si>
  <si>
    <t>998763381</t>
  </si>
  <si>
    <t>Přesun hmot pro konstrukce montované z desek sádrokartonových, sádrovláknitých, cementovláknitých nebo cementových Příplatek k cenám za přesun prováděný bez použití mechanizace pro jakoukoliv výšku objektu</t>
  </si>
  <si>
    <t>-1196998700</t>
  </si>
  <si>
    <t>https://podminky.urs.cz/item/CS_URS_2023_01/998763381</t>
  </si>
  <si>
    <t>766</t>
  </si>
  <si>
    <t>Konstrukce truhlářské</t>
  </si>
  <si>
    <t>52</t>
  </si>
  <si>
    <t>766441812</t>
  </si>
  <si>
    <t>Demontáž parapetních desek dřevěných nebo plastových šířky přes 300 mm, délky do 1000 mm</t>
  </si>
  <si>
    <t>-1059990922</t>
  </si>
  <si>
    <t>https://podminky.urs.cz/item/CS_URS_2023_01/766441812</t>
  </si>
  <si>
    <t>P</t>
  </si>
  <si>
    <t>Poznámka k položce:_x000D_
odborná demontáž stávajícího parapetního obkladu topných těles vč. parapetní desky. Vše bude odborně uskladněno, aby mohlo být vráceno do původního stavu.</t>
  </si>
  <si>
    <t>"1P108-1P115+1P116-1P117" 42,5</t>
  </si>
  <si>
    <t>"1P102-1P107" 27,0</t>
  </si>
  <si>
    <t>"1P128-1P134" 26,0</t>
  </si>
  <si>
    <t>53</t>
  </si>
  <si>
    <t>766660022</t>
  </si>
  <si>
    <t>Montáž dveřních křídel dřevěných nebo plastových otevíravých do ocelové zárubně protipožárních jednokřídlových, šířky přes 800 mm</t>
  </si>
  <si>
    <t>-462351445</t>
  </si>
  <si>
    <t>https://podminky.urs.cz/item/CS_URS_2023_01/766660022</t>
  </si>
  <si>
    <t>54</t>
  </si>
  <si>
    <t>61165340</t>
  </si>
  <si>
    <t xml:space="preserve">dveře jednokřídlé dřevotřískové protipožární EI (EW) 30 D3 povrch lakovaný plné 900x1970-2100mm, křídlo bude zkompletováno kováním s FAB </t>
  </si>
  <si>
    <t>-798394732</t>
  </si>
  <si>
    <t>55</t>
  </si>
  <si>
    <t>766664957</t>
  </si>
  <si>
    <t>Výměna dveřních konstrukcí interiérových zámku, vložky</t>
  </si>
  <si>
    <t>1072223222</t>
  </si>
  <si>
    <t>https://podminky.urs.cz/item/CS_URS_2023_01/766664957</t>
  </si>
  <si>
    <t>56</t>
  </si>
  <si>
    <t>54964100</t>
  </si>
  <si>
    <t>vložka cylindrická 29+29</t>
  </si>
  <si>
    <t>1707969367</t>
  </si>
  <si>
    <t xml:space="preserve">Poznámka k položce:_x000D_
min. 3 ks klíčů (2ks pro objednatele) </t>
  </si>
  <si>
    <t>57</t>
  </si>
  <si>
    <t>766694126</t>
  </si>
  <si>
    <t>Montáž ostatních truhlářských konstrukcí parapetních desek dřevěných nebo plastových šířky přes 300 mm</t>
  </si>
  <si>
    <t>1964722627</t>
  </si>
  <si>
    <t>https://podminky.urs.cz/item/CS_URS_2023_01/766694126</t>
  </si>
  <si>
    <t>58</t>
  </si>
  <si>
    <t>998766103</t>
  </si>
  <si>
    <t>Přesun hmot pro konstrukce truhlářské stanovený z hmotnosti přesunovaného materiálu vodorovná dopravní vzdálenost do 50 m v objektech výšky přes 12 do 24 m</t>
  </si>
  <si>
    <t>121004596</t>
  </si>
  <si>
    <t>https://podminky.urs.cz/item/CS_URS_2023_01/998766103</t>
  </si>
  <si>
    <t>59</t>
  </si>
  <si>
    <t>998766181</t>
  </si>
  <si>
    <t>Přesun hmot pro konstrukce truhlářské stanovený z hmotnosti přesunovaného materiálu Příplatek k ceně za přesun prováděný bez použití mechanizace pro jakoukoliv výšku objektu</t>
  </si>
  <si>
    <t>-1286496446</t>
  </si>
  <si>
    <t>https://podminky.urs.cz/item/CS_URS_2023_01/998766181</t>
  </si>
  <si>
    <t>781</t>
  </si>
  <si>
    <t>Dokončovací práce - obklady</t>
  </si>
  <si>
    <t>60</t>
  </si>
  <si>
    <t>781111011</t>
  </si>
  <si>
    <t>Příprava podkladu před provedením obkladu oprášení (ometení) stěny</t>
  </si>
  <si>
    <t>-1134033521</t>
  </si>
  <si>
    <t>https://podminky.urs.cz/item/CS_URS_2023_01/781111011</t>
  </si>
  <si>
    <t>"1P108-1P115+1P116-1P117" 1,5</t>
  </si>
  <si>
    <t>61</t>
  </si>
  <si>
    <t>781121011</t>
  </si>
  <si>
    <t>Příprava podkladu před provedením obkladu nátěr penetrační na stěnu</t>
  </si>
  <si>
    <t>-1720176551</t>
  </si>
  <si>
    <t>https://podminky.urs.cz/item/CS_URS_2023_01/781121011</t>
  </si>
  <si>
    <t>62</t>
  </si>
  <si>
    <t>781474115</t>
  </si>
  <si>
    <t>Montáž obkladů vnitřních stěn z dlaždic keramických lepených flexibilním lepidlem maloformátových hladkých přes 22 do 25 ks/m2</t>
  </si>
  <si>
    <t>-441632307</t>
  </si>
  <si>
    <t>https://podminky.urs.cz/item/CS_URS_2023_01/781474115</t>
  </si>
  <si>
    <t>63</t>
  </si>
  <si>
    <t>59761039</t>
  </si>
  <si>
    <t>obklad keramický hladký přes 22 do 25ks/m2</t>
  </si>
  <si>
    <t>221493961</t>
  </si>
  <si>
    <t>1,5*1,1 'Přepočtené koeficientem množství</t>
  </si>
  <si>
    <t>64</t>
  </si>
  <si>
    <t>781477111</t>
  </si>
  <si>
    <t>Montáž obkladů vnitřních stěn z dlaždic keramických Příplatek k cenám za plochu do 10 m2 jednotlivě</t>
  </si>
  <si>
    <t>-2139726779</t>
  </si>
  <si>
    <t>https://podminky.urs.cz/item/CS_URS_2023_01/781477111</t>
  </si>
  <si>
    <t>65</t>
  </si>
  <si>
    <t>998781103</t>
  </si>
  <si>
    <t>Přesun hmot pro obklady keramické stanovený z hmotnosti přesunovaného materiálu vodorovná dopravní vzdálenost do 50 m v objektech výšky přes 12 do 24 m</t>
  </si>
  <si>
    <t>-1024919511</t>
  </si>
  <si>
    <t>https://podminky.urs.cz/item/CS_URS_2023_01/998781103</t>
  </si>
  <si>
    <t>66</t>
  </si>
  <si>
    <t>998781181</t>
  </si>
  <si>
    <t>Přesun hmot pro obklady keramické stanovený z hmotnosti přesunovaného materiálu Příplatek k cenám za přesun prováděný bez použití mechanizace pro jakoukoliv výšku objektu</t>
  </si>
  <si>
    <t>-1775639348</t>
  </si>
  <si>
    <t>https://podminky.urs.cz/item/CS_URS_2023_01/998781181</t>
  </si>
  <si>
    <t>782</t>
  </si>
  <si>
    <t>Dokončovací práce - obklady z kamene</t>
  </si>
  <si>
    <t>67</t>
  </si>
  <si>
    <t>782632111</t>
  </si>
  <si>
    <t>Montáž obkladů parapetů z tvrdých kamenů kladených do lepidla z nejvýše dvou rozdílných druhů pravoúhlých desek ve skladbě se pravidelně opakujících tl. do 25 mm</t>
  </si>
  <si>
    <t>-13145433</t>
  </si>
  <si>
    <t>https://podminky.urs.cz/item/CS_URS_2023_01/782632111</t>
  </si>
  <si>
    <t>"1P108-1P115+1P116-1P117" 42,5*0,3</t>
  </si>
  <si>
    <t>"1P102-1P107" 27,0*0,3</t>
  </si>
  <si>
    <t>"1P128-1P134" 26,0*0,3</t>
  </si>
  <si>
    <t>68</t>
  </si>
  <si>
    <t>782634812</t>
  </si>
  <si>
    <t>Demontáž obkladů parapetů z kamene k dalšímu použití z tvrdých kamenů lepených</t>
  </si>
  <si>
    <t>664988081</t>
  </si>
  <si>
    <t>https://podminky.urs.cz/item/CS_URS_2023_01/782634812</t>
  </si>
  <si>
    <t>69</t>
  </si>
  <si>
    <t>998782103</t>
  </si>
  <si>
    <t>Přesun hmot pro obklady kamenné stanovený z hmotnosti přesunovaného materiálu vodorovná dopravní vzdálenost do 50 m v objektech výšky přes 12 do 60 m</t>
  </si>
  <si>
    <t>-2085437285</t>
  </si>
  <si>
    <t>https://podminky.urs.cz/item/CS_URS_2023_01/998782103</t>
  </si>
  <si>
    <t>70</t>
  </si>
  <si>
    <t>998782181</t>
  </si>
  <si>
    <t>Přesun hmot pro obklady kamenné stanovený z hmotnosti přesunovaného materiálu Příplatek k ceně za přesun prováděný bez použití mechanizace pro jakoukoliv výšku objektu</t>
  </si>
  <si>
    <t>720551802</t>
  </si>
  <si>
    <t>https://podminky.urs.cz/item/CS_URS_2023_01/998782181</t>
  </si>
  <si>
    <t>784</t>
  </si>
  <si>
    <t>Dokončovací práce - malby a tapety</t>
  </si>
  <si>
    <t>71</t>
  </si>
  <si>
    <t>784111001</t>
  </si>
  <si>
    <t>Oprášení (ometení) podkladu v místnostech výšky do 3,80 m</t>
  </si>
  <si>
    <t>1662315642</t>
  </si>
  <si>
    <t>https://podminky.urs.cz/item/CS_URS_2023_01/784111001</t>
  </si>
  <si>
    <t>72</t>
  </si>
  <si>
    <t>784121001</t>
  </si>
  <si>
    <t>Oškrabání malby v místnostech výšky do 3,80 m</t>
  </si>
  <si>
    <t>151323056</t>
  </si>
  <si>
    <t>https://podminky.urs.cz/item/CS_URS_2023_01/784121001</t>
  </si>
  <si>
    <t>"1P108-1P115+1P116-1P117" 26,0</t>
  </si>
  <si>
    <t>"1P102-1P107" 10,0</t>
  </si>
  <si>
    <t>"1P128-1P134" 16,0</t>
  </si>
  <si>
    <t>73</t>
  </si>
  <si>
    <t>784181121</t>
  </si>
  <si>
    <t>Penetrace podkladu jednonásobná hloubková akrylátová bezbarvá v místnostech výšky do 3,80 m</t>
  </si>
  <si>
    <t>1257795308</t>
  </si>
  <si>
    <t>https://podminky.urs.cz/item/CS_URS_2023_01/784181121</t>
  </si>
  <si>
    <t>74</t>
  </si>
  <si>
    <t>784211101</t>
  </si>
  <si>
    <t>Malby z malířských směsí oděruvzdorných za mokra dvojnásobné, bílé za mokra oděruvzdorné výborně v místnostech výšky do 3,80 m</t>
  </si>
  <si>
    <t>-1179301911</t>
  </si>
  <si>
    <t>https://podminky.urs.cz/item/CS_URS_2023_01/784211101</t>
  </si>
  <si>
    <t xml:space="preserve">Poznámka k položce:_x000D_
nátěr dle direktivy ČNB -ref.v. TOLLENS IDROTOP MAT </t>
  </si>
  <si>
    <t>"1P108-1P115+1P116-1P117" 26,0+15,0+2,5</t>
  </si>
  <si>
    <t>787</t>
  </si>
  <si>
    <t>Dokončovací práce - zasklívání</t>
  </si>
  <si>
    <t>75</t>
  </si>
  <si>
    <t>787600831</t>
  </si>
  <si>
    <t>Vysklívání oken a dveří izolačního dvojskla</t>
  </si>
  <si>
    <t>-712882127</t>
  </si>
  <si>
    <t>https://podminky.urs.cz/item/CS_URS_2023_01/787600831</t>
  </si>
  <si>
    <t>"1P116" 1,2*0,5</t>
  </si>
  <si>
    <t>76</t>
  </si>
  <si>
    <t>787616384</t>
  </si>
  <si>
    <t>Zasklívání oken a dveří deskami plochými plnými dvojsklem do vyfrézované drážky s oboustranným uzavřením drážky tmelem, distanční rámeček 16 mm nerez, tl. skel 6+6 mm</t>
  </si>
  <si>
    <t>2042511927</t>
  </si>
  <si>
    <t>https://podminky.urs.cz/item/CS_URS_2023_01/787616384</t>
  </si>
  <si>
    <t>77</t>
  </si>
  <si>
    <t>998787103</t>
  </si>
  <si>
    <t>Přesun hmot pro zasklívání stanovený z hmotnosti přesunovaného materiálu vodorovná dopravní vzdálenost do 50 m v objektech výšky přes 12 do 24 m</t>
  </si>
  <si>
    <t>2140853259</t>
  </si>
  <si>
    <t>https://podminky.urs.cz/item/CS_URS_2023_01/998787103</t>
  </si>
  <si>
    <t>78</t>
  </si>
  <si>
    <t>998787181</t>
  </si>
  <si>
    <t>Přesun hmot pro zasklívání stanovený z hmotnosti přesunovaného materiálu Příplatek k cenám za přesun prováděný bez použití mechanizace pro jakoukoliv výšku objektu</t>
  </si>
  <si>
    <t>-389024451</t>
  </si>
  <si>
    <t>https://podminky.urs.cz/item/CS_URS_2023_01/998787181</t>
  </si>
  <si>
    <t>VRN</t>
  </si>
  <si>
    <t>Vedlejší rozpočtové náklady</t>
  </si>
  <si>
    <t>VRN1</t>
  </si>
  <si>
    <t>Průzkumné, geodetické a projektové práce</t>
  </si>
  <si>
    <t>79</t>
  </si>
  <si>
    <t>013254000</t>
  </si>
  <si>
    <t>Dokumentace skutečného provedení DSPS STAVBY</t>
  </si>
  <si>
    <t>1024</t>
  </si>
  <si>
    <t>1414302054</t>
  </si>
  <si>
    <t>https://podminky.urs.cz/item/CS_URS_2023_01/013254000</t>
  </si>
  <si>
    <t>VRN3</t>
  </si>
  <si>
    <t>Zařízení staveniště</t>
  </si>
  <si>
    <t>80</t>
  </si>
  <si>
    <t>030001000</t>
  </si>
  <si>
    <t>-955857843</t>
  </si>
  <si>
    <t>https://podminky.urs.cz/item/CS_URS_2023_01/030001000</t>
  </si>
  <si>
    <t>Poznámka k položce:_x000D_
Sociální, provozní a administrativní zařízení staveniště bude řešeno v minimálním rozsahu jako dočasné v rekonstruované části objektu – bude vyhrazeno objednatelem._x000D_
Pro každé dílčí plnění bude zřízen malý staveništní rozvaděč napojený na stávající rozvody NN v objektu. Nepředpokládá se potřeba strojů či zařízení s většími nároky na odběr elektrické energie. Pro odběr vody budou použity stávající rozvody v úklidových komorách nebo ve WC.</t>
  </si>
  <si>
    <t>VRN4</t>
  </si>
  <si>
    <t>Inženýrská činnost</t>
  </si>
  <si>
    <t>81</t>
  </si>
  <si>
    <t>045002000</t>
  </si>
  <si>
    <t>Kompletační a koordinační činnost</t>
  </si>
  <si>
    <t>201830961</t>
  </si>
  <si>
    <t>https://podminky.urs.cz/item/CS_URS_2023_01/045002000</t>
  </si>
  <si>
    <t>VRN7</t>
  </si>
  <si>
    <t>Provozní vlivy</t>
  </si>
  <si>
    <t>82</t>
  </si>
  <si>
    <t>070001000</t>
  </si>
  <si>
    <t>781863593</t>
  </si>
  <si>
    <t>https://podminky.urs.cz/item/CS_URS_2023_01/070001000</t>
  </si>
  <si>
    <t>Poznámka k položce:_x000D_
Náklady na ztížené provádění stavebních prací v důsledku nepřerušeného provozu na staveništi nebo v případech nepřerušeného provozu v objektech v nichž se stavební práce provádí._x000D_
Požadavky na způsob provádění stavebních prací jsou popsány v A – PRŮVODNÍ ZPRÁVA a B. SOUHRNNÁ TECHNICKÁ ZPRÁVA a dále budou součástí smlouvy a jejích příloh. Uchazeč je povinen do ceny zahrnout dodržování veškerých požadavků uvedených v tomto dokumentu.</t>
  </si>
  <si>
    <t>VRN9</t>
  </si>
  <si>
    <t>Ostatní náklady</t>
  </si>
  <si>
    <t>83</t>
  </si>
  <si>
    <t>0917040R</t>
  </si>
  <si>
    <t>Náklady na ochranu konstrukcí, instalací a zařízení před negativními dopady stavební činnosti.</t>
  </si>
  <si>
    <t>1851373834</t>
  </si>
  <si>
    <t>Poznámka k položce:_x000D_
Nutno zajistit ochranu veškerých konstrukcí, instalací, a zařízení banky před negativními dopady stavební činnosti._x000D_
Konkrétní požadavky jsou posány v  A – PRŮVODNÍ ZPRÁVA a B. SOUHRNNÁ TECHNICKÁ ZPRÁVA a dále budou součástí smlouvy a jejích příloh. Uchazeč je povinen do ceny zahrnout dodržování veškerých požadavků uvedených v tomto dokumentu.</t>
  </si>
  <si>
    <t>84</t>
  </si>
  <si>
    <t>091704001</t>
  </si>
  <si>
    <t>Bezpečnostní a hygienické opatření na staveništi</t>
  </si>
  <si>
    <t>855370313</t>
  </si>
  <si>
    <t>https://podminky.urs.cz/item/CS_URS_2023_01/091704001</t>
  </si>
  <si>
    <t>Poznámka k položce:_x000D_
Zajištění osob proti pádu do prohlubně. Vybavení staveniště hasícímí přístroji, při vypnuté EZS</t>
  </si>
  <si>
    <t>85</t>
  </si>
  <si>
    <t>091704002</t>
  </si>
  <si>
    <t>Pracovní každodenní ochrana čidel EPS v prostoru staveniště</t>
  </si>
  <si>
    <t>-137430570</t>
  </si>
  <si>
    <t>https://podminky.urs.cz/item/CS_URS_2023_01/091704002</t>
  </si>
  <si>
    <t>Poznámka k položce:_x000D_
Pracovní každodenní ochrana čidel EPS v prostoru staveniště (kanceláře, ohraničené části chodeb) - denně zakrytí / odkrytí čidel EPS proti zaprášení, komunikace s ochranou budovy</t>
  </si>
  <si>
    <t>86</t>
  </si>
  <si>
    <t>091704003</t>
  </si>
  <si>
    <t xml:space="preserve">Užívání veřejných ploch a prostranství </t>
  </si>
  <si>
    <t>1841472806</t>
  </si>
  <si>
    <t>https://podminky.urs.cz/item/CS_URS_2023_01/091704003</t>
  </si>
  <si>
    <t>Poznámka k položce:_x000D_
Jednodenní dočasný zábor parkovacích stání před objektem Plodinové burzy na Senovážném náměstí v ploše 5,0 x 5,0 m, nebo zabráním 4 parkovacích stání u chodníku přiléhajícího k objektu Plodinové burzy v Senovážné ulici (plocha cca 2,5x20 m)._x000D_
Náklady a poplatky spojené s užíváním veřejných ploch a prostranství, pokud jsou stavebními pracemi nebo souvisejícími činnostmi dotčeny, a to včetně užívání ploch v souvislosti s uložením stavebního materiálu nebo stavebního odpadu.</t>
  </si>
  <si>
    <t>87</t>
  </si>
  <si>
    <t>091704004</t>
  </si>
  <si>
    <t xml:space="preserve">Předání a převzetí díla </t>
  </si>
  <si>
    <t>379284878</t>
  </si>
  <si>
    <t>https://podminky.urs.cz/item/CS_URS_2023_01/091704004</t>
  </si>
  <si>
    <t>Poznámka k položce:_x000D_
Náklady zhotovitele, které vzniknou v souvislosti s povinnostmi zhotovitele při předání a převzetí díla._x000D_
Kompletace DSPS všech řemesel včetně tištěné a elektronické podoby veškeré dokumentace a předání díla investorovi</t>
  </si>
  <si>
    <t>D1.4.1 - Zdravotně technické instalace - DP08</t>
  </si>
  <si>
    <t>Ing. Tomáš Edlman, B.Hudová</t>
  </si>
  <si>
    <t xml:space="preserve">    721 - Zdravotechnika - vnitřní kanalizace</t>
  </si>
  <si>
    <t xml:space="preserve">    722 - Zdravotechnika - vnitřní vodovod</t>
  </si>
  <si>
    <t>HZS - Hodinové zúčtovací sazby</t>
  </si>
  <si>
    <t>721</t>
  </si>
  <si>
    <t>Zdravotechnika - vnitřní kanalizace</t>
  </si>
  <si>
    <t>721194105</t>
  </si>
  <si>
    <t>Vyměření přípojek na potrubí vyvedení a upevnění odpadních výpustek DN 50</t>
  </si>
  <si>
    <t>-329487051</t>
  </si>
  <si>
    <t>https://podminky.urs.cz/item/CS_URS_2023_01/721194105</t>
  </si>
  <si>
    <t>721229111</t>
  </si>
  <si>
    <t>Zápachové uzávěrky montáž zápachových uzávěrek ostatních typů do DN 50</t>
  </si>
  <si>
    <t>862219506</t>
  </si>
  <si>
    <t>https://podminky.urs.cz/item/CS_URS_2023_01/721229111</t>
  </si>
  <si>
    <t>55162004</t>
  </si>
  <si>
    <t>kalich pro úkap s kuličkou</t>
  </si>
  <si>
    <t>2112840288</t>
  </si>
  <si>
    <t>998721103</t>
  </si>
  <si>
    <t>Přesun hmot pro vnitřní kanalizace stanovený z hmotnosti přesunovaného materiálu vodorovná dopravní vzdálenost do 50 m v objektech výšky přes 12 do 24 m</t>
  </si>
  <si>
    <t>-1070795384</t>
  </si>
  <si>
    <t>https://podminky.urs.cz/item/CS_URS_2023_01/998721103</t>
  </si>
  <si>
    <t>998721181</t>
  </si>
  <si>
    <t>Přesun hmot pro vnitřní kanalizace stanovený z hmotnosti přesunovaného materiálu Příplatek k ceně za přesun prováděný bez použití mechanizace pro jakoukoliv výšku objektu</t>
  </si>
  <si>
    <t>-83671264</t>
  </si>
  <si>
    <t>https://podminky.urs.cz/item/CS_URS_2023_01/998721181</t>
  </si>
  <si>
    <t>722</t>
  </si>
  <si>
    <t>Zdravotechnika - vnitřní vodovod</t>
  </si>
  <si>
    <t>722131R</t>
  </si>
  <si>
    <t>Opravy vodovodního potrubí z plastových trubek propojení dosavadního potrubí DN 50</t>
  </si>
  <si>
    <t>1104561123</t>
  </si>
  <si>
    <t>722171916</t>
  </si>
  <si>
    <t>Odříznutí trubky nebo tvarovky u rozvodů vody z plastů D přes 40 do 50 mm</t>
  </si>
  <si>
    <t>903004449</t>
  </si>
  <si>
    <t>https://podminky.urs.cz/item/CS_URS_2023_01/722171916</t>
  </si>
  <si>
    <t>722173234</t>
  </si>
  <si>
    <t>Potrubí z plastových trubek z pevného PVC-C spojované lepením PN 25 do 70°C D 32 x 3,6</t>
  </si>
  <si>
    <t>590366363</t>
  </si>
  <si>
    <t>https://podminky.urs.cz/item/CS_URS_2023_01/722173234</t>
  </si>
  <si>
    <t xml:space="preserve">Poznámka k položce:_x000D_
ref.v. FRIATHERM </t>
  </si>
  <si>
    <t>722173236</t>
  </si>
  <si>
    <t>Potrubí z plastových trubek z pevného PVC-C spojované lepením PN 25 do 70°C D 50 x 5,6</t>
  </si>
  <si>
    <t>-1909768588</t>
  </si>
  <si>
    <t>https://podminky.urs.cz/item/CS_URS_2023_01/722173236</t>
  </si>
  <si>
    <t>722173916</t>
  </si>
  <si>
    <t>Spoje rozvodů vody z plastů svary polyfuzí D přes 40 do 50 mm</t>
  </si>
  <si>
    <t>1821237580</t>
  </si>
  <si>
    <t>https://podminky.urs.cz/item/CS_URS_2023_01/722173916</t>
  </si>
  <si>
    <t>722290215</t>
  </si>
  <si>
    <t>Zkoušky, proplach a desinfekce vodovodního potrubí zkoušky těsnosti vodovodního potrubí hrdlového nebo přírubového do DN 100</t>
  </si>
  <si>
    <t>1498747278</t>
  </si>
  <si>
    <t>https://podminky.urs.cz/item/CS_URS_2023_01/722290215</t>
  </si>
  <si>
    <t>722290234</t>
  </si>
  <si>
    <t>Zkoušky, proplach a desinfekce vodovodního potrubí proplach a desinfekce vodovodního potrubí do DN 80</t>
  </si>
  <si>
    <t>-630145237</t>
  </si>
  <si>
    <t>https://podminky.urs.cz/item/CS_URS_2023_01/722290234</t>
  </si>
  <si>
    <t>998722103</t>
  </si>
  <si>
    <t>Přesun hmot pro vnitřní vodovod stanovený z hmotnosti přesunovaného materiálu vodorovná dopravní vzdálenost do 50 m v objektech výšky přes 12 do 24 m</t>
  </si>
  <si>
    <t>-2106578144</t>
  </si>
  <si>
    <t>https://podminky.urs.cz/item/CS_URS_2023_01/998722103</t>
  </si>
  <si>
    <t>998722181</t>
  </si>
  <si>
    <t>Přesun hmot pro vnitřní vodovod stanovený z hmotnosti přesunovaného materiálu Příplatek k ceně za přesun prováděný bez použití mechanizace pro jakoukoliv výšku objektu</t>
  </si>
  <si>
    <t>-1572578800</t>
  </si>
  <si>
    <t>https://podminky.urs.cz/item/CS_URS_2023_01/998722181</t>
  </si>
  <si>
    <t>HZS</t>
  </si>
  <si>
    <t>Hodinové zúčtovací sazby</t>
  </si>
  <si>
    <t>HZS2491</t>
  </si>
  <si>
    <t>Hodinové zúčtovací sazby profesí PSV zednické výpomoci a pomocné práce PSV dělník zednických výpomocí</t>
  </si>
  <si>
    <t>hod</t>
  </si>
  <si>
    <t>262144</t>
  </si>
  <si>
    <t>-1309642676</t>
  </si>
  <si>
    <t>https://podminky.urs.cz/item/CS_URS_2023_01/HZS2491</t>
  </si>
  <si>
    <t>Dokumentace skutečného provedení stavby DSPS ZTI</t>
  </si>
  <si>
    <t>-1053389155</t>
  </si>
  <si>
    <t>044002000</t>
  </si>
  <si>
    <t>Revize</t>
  </si>
  <si>
    <t>-301060988</t>
  </si>
  <si>
    <t>https://podminky.urs.cz/item/CS_URS_2023_01/044002000</t>
  </si>
  <si>
    <t>D1.4.2 - Chlazení - DP08</t>
  </si>
  <si>
    <t>Dominik Pompl, B.Hudová</t>
  </si>
  <si>
    <t>D2 - FCU jednotky a příslušenství</t>
  </si>
  <si>
    <t>D3 - Regulační a vyvažovací ventily</t>
  </si>
  <si>
    <t>D4 - Servopohony</t>
  </si>
  <si>
    <t>D5 - Kulové kohouty a uzavírací klapky</t>
  </si>
  <si>
    <t>D7 - Vypouštění a odvzdušnění</t>
  </si>
  <si>
    <t>D8 - Ostatní</t>
  </si>
  <si>
    <t>D9 - Potrubí</t>
  </si>
  <si>
    <t>D10 - Izolace</t>
  </si>
  <si>
    <t>D11 - Demontáže</t>
  </si>
  <si>
    <t>D13 - Ostatní náklady</t>
  </si>
  <si>
    <t>D2</t>
  </si>
  <si>
    <t>FCU jednotky a příslušenství</t>
  </si>
  <si>
    <t>Pol11</t>
  </si>
  <si>
    <t>Fancoilová jednotka; včetně kotevního a montážního materiálu FCU4 - parapetní, bez opláštění, čtyřtrubkový</t>
  </si>
  <si>
    <t>ks</t>
  </si>
  <si>
    <t>Poznámka k položce:_x000D_
FCU 4, LEVÉ připojení, max. rozměry šířka: 1140mm, výška: 475mm, hloubka: 220mm, min. chladící výkon citelný: 1,48kW, min. chladící výkon celkový: 1,52kW, min. topný výkon: 2,11kW, cirkulační, čtyřtrubkový(chlazení a vytápění), max. aku. výkon: 43 dB(A), PARAPETNÍ, BEZ OPLÁŠTĚNÍ, externí tlak 10 Pa, EC motor, tř. filtrace G1(filtry budou čistitelné, omyvatelné, vysávatelné ne jednorázové), bez čerpadla kondenzátu</t>
  </si>
  <si>
    <t>Pol12</t>
  </si>
  <si>
    <t>Fancoilová jednotka; včetně kotevního a montážního materiálu FCU5 - parapetní, bez opláštění, čtyřtrubkový</t>
  </si>
  <si>
    <t>Poznámka k položce:_x000D_
FCU 5, LEVÉ připojení, max. rozměry šířka: 1290mm, výška: 475mm, hloubka: 220mm, min. chladící výkon citelný: 1,52kW, min. chladící výkon celkový: 1,57kW, min. topný výkon: 2,28kW, cirkulační, čtyřtrubkový(chlazení a vytápění), max. aku. výkon: 43 dB(A), PARAPETNÍ, BEZ OPLÁŠTĚNÍ, externí tlak 10 Pa, EC motor, tř. filtrace G1(filtry budou čistitelné, omyvatelné, vysávatelné ne jednorázové), bez čerpadla kondenzátu</t>
  </si>
  <si>
    <t>Pol13</t>
  </si>
  <si>
    <t>Fancoilová jednotka; včetně kotevního a montážního materiálu FCU6 - parapetní, bez opláštění, čtyřtrubkový</t>
  </si>
  <si>
    <t>Poznámka k položce:_x000D_
FCU 6, LEVÉ připojení, max. rozměry šířka: 1440mm, výška: 475mm, hloubka: 220mm, min. chladící výkon citelný: 1,79kW, min. chladící výkon celkový: 1,86kW, min. topný výkon: 2,7kW,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</si>
  <si>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Pol14</t>
  </si>
  <si>
    <t>Fancoilová jednotka; včetně kotevního a montážního materiálu FCU8 - parapetní, bez opláštění, čtyřtrubkový</t>
  </si>
  <si>
    <t>Poznámka k položce:_x000D_
FCU 8, LEVÉ připojení, max. rozměry šířka: 1740mm, výška: 475mm, hloubka: 220mm, min. chladící výkon citelný: 2,36kW, min. chladící výkon celkový: 2,60kW, min. topný výkon:4,34kW, cirkulační, čtyřtrubkový(chlazení a vytápění), max. aku. výkon: 43 dB(A), PARAPETNÍ, BEZ OPLÁŠTĚNÍ, externí tlak 10 Pa, EC motor, tř. filtrace G1(filtry budou čistitelné, omyvatelné, vysávatelné ne jednorázové), bez čerpadla kondenzátu; referenční výrobek: FläktGroup - HyFlexGeko</t>
  </si>
  <si>
    <t>Pol15</t>
  </si>
  <si>
    <t>Modul pro převod EC na regulaci 3-otáčkovou AC; 230 V modul se nastaví na řídící napětí dle výpočtu</t>
  </si>
  <si>
    <t>Poznámka k položce:_x000D_
referenční výrobek: FläktGroup - HyFlexGeko</t>
  </si>
  <si>
    <t>D3</t>
  </si>
  <si>
    <t>Regulační a vyvažovací ventily</t>
  </si>
  <si>
    <t>Pol16</t>
  </si>
  <si>
    <t>Tlakově nezávislý regulační a vyvažovací ventil (umístěn na straně chlazení) DN 15 LF, PN 16</t>
  </si>
  <si>
    <t>Poznámka k položce:_x000D_
referenční výrobek: IMI - TA-Compact-P</t>
  </si>
  <si>
    <t>Pol17</t>
  </si>
  <si>
    <t>Tlakově nezávislý regulační a vyvažovací ventil (umístěn na straně chlazení) DN 15, PN 16</t>
  </si>
  <si>
    <t>Pol18</t>
  </si>
  <si>
    <t>Regulační a vyvažovací ventil pro proporcionální regulaci (umístěn na straně vytápění) DN 15 LF, PN 16</t>
  </si>
  <si>
    <t>Poznámka k položce:_x000D_
referenční výrobek: IMI - TA-TBV-CM</t>
  </si>
  <si>
    <t>Pol19</t>
  </si>
  <si>
    <t>Regulační a vyvažovací ventil pro proporcionální regulaci (umístěn na straně vytápění) DN 15 NF, PN 16</t>
  </si>
  <si>
    <t>D4</t>
  </si>
  <si>
    <t>Servopohony</t>
  </si>
  <si>
    <t>Pol20</t>
  </si>
  <si>
    <t>Elektromotorický pohon pro regulační a vyvažovací ventily Pohon 24 VAC (0-10 V), 50 Hz</t>
  </si>
  <si>
    <t>Poznámka k položce:_x000D_
Připojovací závit : M30 x1,5 Zdvih : 4,7mm Pracovní rozsah: X (uzavřeno - zcela otevřeno) = 11,1 - 15,8 Síla: min 125N ( max 500N ) referenční výrobek: IMI - EMO TM</t>
  </si>
  <si>
    <t>D5</t>
  </si>
  <si>
    <t>Kulové kohouty a uzavírací klapky</t>
  </si>
  <si>
    <t>Pol21</t>
  </si>
  <si>
    <t>Závitový kulový kohout PN 6, DN 15</t>
  </si>
  <si>
    <t>Poznámka k položce:_x000D_
referenční výrobek: Giacomini R910</t>
  </si>
  <si>
    <t>Pol22</t>
  </si>
  <si>
    <t>Závitový kulový kohout PN 6, DN 20</t>
  </si>
  <si>
    <t>Pol23</t>
  </si>
  <si>
    <t>Závitový kulový kohout PN 6, DN 32</t>
  </si>
  <si>
    <t>Pol24</t>
  </si>
  <si>
    <t>Uzavírací klapka PN6 vč. přírubového spoje, protipřírub a těsnění, DN 65 PN6, DN 65</t>
  </si>
  <si>
    <t>Poznámka k položce:_x000D_
Hydronix Systems HS 497</t>
  </si>
  <si>
    <t>D7</t>
  </si>
  <si>
    <t>Vypouštění a odvzdušnění</t>
  </si>
  <si>
    <t>Pol25</t>
  </si>
  <si>
    <t>Kulový vypouštěcí kohout s hadicovou vývodkou a zátkou PN 6, DN 10</t>
  </si>
  <si>
    <t>Poznámka k položce:_x000D_
referenční výrobek: Giacomini R608</t>
  </si>
  <si>
    <t>Pol26</t>
  </si>
  <si>
    <t>Kulový vypouštěcí kohout s hadicovou vývodkou a zátkou PN 6, DN 15</t>
  </si>
  <si>
    <t>Pol27</t>
  </si>
  <si>
    <t>Odvzdušňovací ventil PN 6, DN 10 PN 6, DN 10</t>
  </si>
  <si>
    <t>Poznámka k položce:_x000D_
referenční výrobek: Giacomini R99</t>
  </si>
  <si>
    <t>Pol28</t>
  </si>
  <si>
    <t>Odvzdušňovací ventil PN 6, DN 15 PN 6, DN 15</t>
  </si>
  <si>
    <t>Pol29</t>
  </si>
  <si>
    <t>Odvzdušňovací nádoba PN 6, DN 50 PN 6, DN 50</t>
  </si>
  <si>
    <t>D8</t>
  </si>
  <si>
    <t>Ostatní</t>
  </si>
  <si>
    <t>Pol30</t>
  </si>
  <si>
    <t>Přechodové nástavce pro FCU; včetně kotevního a montážního materiálu rozměry nástavců dle zaměření na stavbě</t>
  </si>
  <si>
    <t>Pol31</t>
  </si>
  <si>
    <t>Úprava mřížek v parapetech</t>
  </si>
  <si>
    <t>Poznámka k položce:_x000D_
Pro nevyhovující mřížky dle typu a velikosti zbrousit hrany na vstupu do mřížky.</t>
  </si>
  <si>
    <t>D9</t>
  </si>
  <si>
    <t>Potrubí</t>
  </si>
  <si>
    <t>Pol32</t>
  </si>
  <si>
    <t>Vícevrstvé plastové potrubí PE-HD/AL/PE-X; včetně kotevního a montážního materiálu DN 15(20 x 2,0)</t>
  </si>
  <si>
    <t>bm</t>
  </si>
  <si>
    <t>Poznámka k položce:_x000D_
lisovaný systém, balení 5m tyč; referenční výrobek: IVAR ALPEX-DUO XS</t>
  </si>
  <si>
    <t>Pol33</t>
  </si>
  <si>
    <t>Vícevrstvé plastové potrubí PE-HD/AL/PE-X; včetně kotevního a montážního materiálu DN 20(26 x 3,0)</t>
  </si>
  <si>
    <t>Pol34</t>
  </si>
  <si>
    <t>Vícevrstvé plastové potrubí PE-HD/AL/PE-X; včetně kotevního a montážního materiálu DN 25(32 x 3,0)</t>
  </si>
  <si>
    <t>Pol35</t>
  </si>
  <si>
    <t>Vícevrstvé plastové potrubí PE-HD/AL/PE-X; včetně kotevního a montážního materiálu DN 32(40 x 3,5)</t>
  </si>
  <si>
    <t>Pol36</t>
  </si>
  <si>
    <t>Vícevrstvé plastové potrubí PE-HD/AL/PE-X; včetně kotevního a montážního materiálu DN 40(50 x 4,0)</t>
  </si>
  <si>
    <t>Pol37</t>
  </si>
  <si>
    <t>Vícevrstvé plastové potrubí PE-HD/AL/PE-X; včetně kotevního a montážního materiálu DN 50(63 x 4,5)</t>
  </si>
  <si>
    <t>Pol38</t>
  </si>
  <si>
    <t>Vícevrstvé plastové potrubí PE-HD/AL/PE-X; včetně kotevního a montážního materiálu DN 65(75 x 5,0)</t>
  </si>
  <si>
    <t>Pol39</t>
  </si>
  <si>
    <t>Plnoprůtočné pancéřové tlakové hadice pro připojení fancoilů délka 500 mm, DN15</t>
  </si>
  <si>
    <t>Poznámka k položce:_x000D_
hadice s opletením z ušlechtilé oceli, odolná proti vodě a prostředkům proti zamrzání, pro provozní teplotu -20°C až 100°C, zkušební tlak 30 bar, provozní tlak 10 bar, sada šroubení včetně těsnění, délka 500 mm, DN15; referenční výrobek: MEIBES Meiflex</t>
  </si>
  <si>
    <t>Pol40</t>
  </si>
  <si>
    <t>Plnoprůtočné pancéřové tlakové hadice pro připojení fancoilů délka 500 mm, DN20</t>
  </si>
  <si>
    <t>Poznámka k položce:_x000D_
hadice s opletením z ušlechtilé oceli, odolná proti vodě a prostředkům proti zamrzání, pro provozní teplotu -20°C až 100°C, zkušební tlak 30 bar, provozní tlak 10 bar, sada šroubení včetně těsnění, délka 500 mm, DN20; referenční výrobek: MEIBES Meiflex</t>
  </si>
  <si>
    <t>D10</t>
  </si>
  <si>
    <t>Izolace</t>
  </si>
  <si>
    <t>Pol41</t>
  </si>
  <si>
    <t>Izolace l = 0,033 W/mK při 0 °C, μ ≥10000; pro plastové potrubí pro potrubí DN 15(20 x 2,0); tloušťka izolace 25 mm</t>
  </si>
  <si>
    <t>Poznámka k položce:_x000D_
referenční výrobek: ARMACELL Armaxflex AF</t>
  </si>
  <si>
    <t>Pol42</t>
  </si>
  <si>
    <t>Izolace l = 0,033 W/mK při 0 °C, μ ≥10000; pro plastové potrubí pro potrubí DN 20(26 x 3,0); tloušťka izolace 25 mm</t>
  </si>
  <si>
    <t>Pol43</t>
  </si>
  <si>
    <t>Izolace l = 0,033 W/mK při 0 °C, μ ≥10000; pro plastové potrubí pro potrubí DN 25(32 x 3,0); tloušťka izolace 25 mm</t>
  </si>
  <si>
    <t>Pol44</t>
  </si>
  <si>
    <t>Izolace l = 0,033 W/mK při 0 °C, μ ≥10000; pro plastové potrubí pro potrubí DN 32(40 x 3,5); tloušťka izolace 25 mm</t>
  </si>
  <si>
    <t>Pol45</t>
  </si>
  <si>
    <t>Izolace l = 0,033 W/mK při 0 °C, μ ≥10000; pro plastové potrubí pro potrubí DN 40(50 x 4,0); tloušťka izolace 25 mm</t>
  </si>
  <si>
    <t>Pol46</t>
  </si>
  <si>
    <t>Izolace l = 0,033 W/mK při 0 °C, μ ≥10000; pro plastové potrubí pro potrubí DN 50(63 x 4,5); tloušťka izolace 25 mm</t>
  </si>
  <si>
    <t>Pol47</t>
  </si>
  <si>
    <t>Izolace l = 0,033 W/mK při 0 °C, μ ≥10000; pro plastové potrubí pro potrubí DN 65(75 x 5,0); tloušťka izolace 32 mm</t>
  </si>
  <si>
    <t>D11</t>
  </si>
  <si>
    <t>Demontáže</t>
  </si>
  <si>
    <t>Pol48</t>
  </si>
  <si>
    <t>Uzavření a vypuštění celé větve potrubí pro vytápění ze stoupaček</t>
  </si>
  <si>
    <t>Poznámka k položce:_x000D_
po montáži FCU následné dopuštění upravenou vodou</t>
  </si>
  <si>
    <t>Pol49</t>
  </si>
  <si>
    <t>Demontáž a ekologická likvidace otopných těles na stoupačkách</t>
  </si>
  <si>
    <t>Pol50</t>
  </si>
  <si>
    <t>Napojení FCU na stávající rozvody vytápění</t>
  </si>
  <si>
    <t>Poznámka k položce:_x000D_
doplňění, zkrácení potrubí</t>
  </si>
  <si>
    <t>D13</t>
  </si>
  <si>
    <t>Pol51</t>
  </si>
  <si>
    <t>Zpracování výrobně dodavatelské dokumentace</t>
  </si>
  <si>
    <t>Pol52</t>
  </si>
  <si>
    <t>Vypracování projektu skutečného provedení DSPS CHLAZENÍ</t>
  </si>
  <si>
    <t>Pol53</t>
  </si>
  <si>
    <t>Doprava materiálu, přesun hmot</t>
  </si>
  <si>
    <t>Pol54</t>
  </si>
  <si>
    <t>Provedení komplexních zkoušek (včetně tlakové a topné/chladicí zkoušky)</t>
  </si>
  <si>
    <t>88</t>
  </si>
  <si>
    <t>Pol55</t>
  </si>
  <si>
    <t>Jemné zaregulování systému</t>
  </si>
  <si>
    <t>90</t>
  </si>
  <si>
    <t>Pol56</t>
  </si>
  <si>
    <t>Vyvážení dle vyhl. 193/2007 sb.včetně protokolu</t>
  </si>
  <si>
    <t>92</t>
  </si>
  <si>
    <t>Pol57</t>
  </si>
  <si>
    <t>Dvojnásobný proplach systému a náplň upravenou vodou</t>
  </si>
  <si>
    <t>94</t>
  </si>
  <si>
    <t>Pol58</t>
  </si>
  <si>
    <t>Štítky a popisy potrubí a zařízení</t>
  </si>
  <si>
    <t>96</t>
  </si>
  <si>
    <t>Pol59</t>
  </si>
  <si>
    <t>Zavěšení potrubí, kotvící systém např. Hilti, množství dle DN</t>
  </si>
  <si>
    <t>98</t>
  </si>
  <si>
    <t>Pol60</t>
  </si>
  <si>
    <t>Zaškolení obsluhy</t>
  </si>
  <si>
    <t>100</t>
  </si>
  <si>
    <t>Poznámka k položce:_x000D_
seznámení s údržbou</t>
  </si>
  <si>
    <t>Pol61</t>
  </si>
  <si>
    <t>Kotevní materiál</t>
  </si>
  <si>
    <t>102</t>
  </si>
  <si>
    <t>Pol62</t>
  </si>
  <si>
    <t>Montážní materiál</t>
  </si>
  <si>
    <t>104</t>
  </si>
  <si>
    <t>512</t>
  </si>
  <si>
    <t>-173268621</t>
  </si>
  <si>
    <t>D1.4.4 - Elektroinstalace - DP08</t>
  </si>
  <si>
    <t>Ing. Tomáš Dolejší, B.Hudová</t>
  </si>
  <si>
    <t>D1 - Rozváděče a rozvodnice</t>
  </si>
  <si>
    <t>D2 - Prvky systému LUXMATE</t>
  </si>
  <si>
    <t>D3 - Kabely a vodiče</t>
  </si>
  <si>
    <t>D5 - HZS, ostatní náklady</t>
  </si>
  <si>
    <t>D1</t>
  </si>
  <si>
    <t>Rozváděče a rozvodnice</t>
  </si>
  <si>
    <t>M2101-0006</t>
  </si>
  <si>
    <t xml:space="preserve">Rozvodnice pro rolety </t>
  </si>
  <si>
    <t>Poznámka k položce:_x000D_
Rozvodnice rolet v parapetu_x000D_
rozvodná skříňka na omítku, 12M, 1 řada, bílé dveře, IP40, plast – 1 ks, jistič modulární 1p, 10A, char. B., 10kA – 1ks, včetně výroby</t>
  </si>
  <si>
    <t>Prvky systému LUXMATE</t>
  </si>
  <si>
    <t>M2102-0007</t>
  </si>
  <si>
    <t>Modul pro řízení rolet – řízený dodavatel</t>
  </si>
  <si>
    <t>-630731656</t>
  </si>
  <si>
    <t xml:space="preserve">Poznámka k položce:_x000D_
Modul pro řízení rolet pro připojení do systému LUXMATE (např. ZUMTOBEL LM-4JAS)_x000D_
Modul pro řízení rolet – napájení 230VAC, výstupy 4x pohon pro roletu 230VAC, adresný, sběrnice LUXMATE </t>
  </si>
  <si>
    <t>M2102-0008</t>
  </si>
  <si>
    <t>Multifunkční ovládací zařízení – řízený dodavatel</t>
  </si>
  <si>
    <t>Poznámka k položce:_x000D_
 Multifunkční ovládací zařízení s kapacitnám dotykovým ovládáním  pro připojení do systému LUXMATE (např. ZUMTOBEL LM-CIRIA BK)_x000D_
Multifunkční ovládací zařízení s kapacitním dotykovým ovládáním. Centrální, bíle podsvícené tlačítko ON/OFF. Plynulé stmívání osvětlení nebo jemné nastavení žaluzií a jiných zařízení. OLED displej s intuitivními a označenými ikonami pro ovládání a navigaci v menu. Napájení 230VAC, sběrnice LUXMATE, adresný</t>
  </si>
  <si>
    <t>M2102-0009</t>
  </si>
  <si>
    <t xml:space="preserve">Krabice univerzální šedá, přístrojová </t>
  </si>
  <si>
    <t>Poznámka k položce:_x000D_
krabice univerzální šedá, přístrojová, průměr 73 mm, hloubka 66 mm</t>
  </si>
  <si>
    <t>Kabely a vodiče</t>
  </si>
  <si>
    <t>M2103-0001</t>
  </si>
  <si>
    <t>kabel JYTY-O 2x1, barva vodičů modrá a červená</t>
  </si>
  <si>
    <t>M2103-0003</t>
  </si>
  <si>
    <t>kabel CYKY-J 3x2.5</t>
  </si>
  <si>
    <t>M2103-0004</t>
  </si>
  <si>
    <t>kabel CYKY-J 5x1.5</t>
  </si>
  <si>
    <t>M2103-0009</t>
  </si>
  <si>
    <t>Ukončení vodičů a označení vč.štítků, průřez do 4 mm2</t>
  </si>
  <si>
    <t>HZS, ostatní náklady</t>
  </si>
  <si>
    <t>M2106-0009</t>
  </si>
  <si>
    <t>Montážní práce včetně dopravy pro dílčí celek DP08</t>
  </si>
  <si>
    <t>M2106-0025</t>
  </si>
  <si>
    <t>Nastavení a naprogramování systému LUXMATE (ovladač) – řízený dodavatel</t>
  </si>
  <si>
    <t>M2106-0026</t>
  </si>
  <si>
    <t>Nastavení a naprogramování systému LUXMATE (modul pro řízení rolet) – řízený dodavatel</t>
  </si>
  <si>
    <t>M2106-0027</t>
  </si>
  <si>
    <t>Provedení revize a vypracování revizní zprávy</t>
  </si>
  <si>
    <t>M2106-0001</t>
  </si>
  <si>
    <t>Realizační projektová dokumentace ELE</t>
  </si>
  <si>
    <t>-689334486</t>
  </si>
  <si>
    <t>M2106-0028</t>
  </si>
  <si>
    <t>Projektová dokumentace skutečného provedení DSPS ELEKTRO</t>
  </si>
  <si>
    <t>1708636479</t>
  </si>
  <si>
    <t>M2106-0036</t>
  </si>
  <si>
    <t>Podružný materiál pro dílčí celek DP08</t>
  </si>
  <si>
    <t>M2106-0058</t>
  </si>
  <si>
    <t>Režijní náklady pro dílčí celek DP08</t>
  </si>
  <si>
    <t>Pol100</t>
  </si>
  <si>
    <t>-474886481</t>
  </si>
  <si>
    <t>-1732441237</t>
  </si>
  <si>
    <t>092203000</t>
  </si>
  <si>
    <t>Náklady na zaškolení</t>
  </si>
  <si>
    <t>…</t>
  </si>
  <si>
    <t>-1961833981</t>
  </si>
  <si>
    <t>https://podminky.urs.cz/item/CS_URS_2023_01/092203000</t>
  </si>
  <si>
    <t xml:space="preserve">Poznámka k položce:_x000D_
seznámení s údržbou_x000D_
</t>
  </si>
  <si>
    <t>D1.4.5 - Měření a regulace - DP08</t>
  </si>
  <si>
    <t>Stanislav Gajzler, B.Hudová</t>
  </si>
  <si>
    <t>D1 - Periferie</t>
  </si>
  <si>
    <t>D2 - Řídící systém - řízené dodávky JCBS</t>
  </si>
  <si>
    <t>D4 - Montážní materiál</t>
  </si>
  <si>
    <t>D5 - Komletace, revize, zkoušky</t>
  </si>
  <si>
    <t>Periferie</t>
  </si>
  <si>
    <t>Pol77</t>
  </si>
  <si>
    <t>Rozvodnice MaR</t>
  </si>
  <si>
    <t>Poznámka k položce:_x000D_
Úprava a doplnění stávající montážní rozvodnice, osazení relé s paticemi pro řízení otáček fan-coilů,  dodávka a montáž montážního materiálu potřebného k její úpravě, a včetně vyvrtání potřebných otvorů apod.</t>
  </si>
  <si>
    <t>Pol78</t>
  </si>
  <si>
    <t>Regulační ventil</t>
  </si>
  <si>
    <t>Poznámka k položce:_x000D_
Připojení a oživení servopohonu regulačního ventilu (nap. 24V, řízení 0-10V). Zapojení napájecích a řídicích vodičů, včetně montáže a propojení a dodávky instalační přechodové krabice a připojení k regulátoru a kontrola správné funkce, a včetně namapování a konfigurace bodu v DDC regulátoru.</t>
  </si>
  <si>
    <t>Řídící systém - řízené dodávky JCBS</t>
  </si>
  <si>
    <t>Pol86</t>
  </si>
  <si>
    <t>SW pro DDC regulátor IRC JCBS</t>
  </si>
  <si>
    <t>Poznámka k položce:_x000D_
Vypracování nového software pro IRC regulátor pro řízení fan-coilů</t>
  </si>
  <si>
    <t>Pol87</t>
  </si>
  <si>
    <t>Instalace software JCBS</t>
  </si>
  <si>
    <t>Poznámka k položce:_x000D_
Instalace nového software do stávajícího volně programovatelného  IRC regulátoru pro řízení a ovládání fan-coilů a radiátorů, včetně jeho nastavení a oživení (podíl na 1 IRC regulátor).</t>
  </si>
  <si>
    <t>Pol88</t>
  </si>
  <si>
    <t>Grafická centrála JCBS</t>
  </si>
  <si>
    <t>Poznámka k položce:_x000D_
Přepracování původních  dynamických obrazovek pro ovládaní a monitorování IRC regulátorů pro fan-coily a radiátory ÚT, včetně namapování do řídicího systému (podíl na 1 IRC regulátor).     Včetně aktualizace systémových databází stávajícího řídicího systému.</t>
  </si>
  <si>
    <t>Pol93</t>
  </si>
  <si>
    <t>J-Y(St)Y 2x2x0,8</t>
  </si>
  <si>
    <t>Poznámka k položce:_x000D_
Kabel slaboproudý, párovaný, stíněný J-Y(St)Y 2x2x0,8, dodávka a montáž. Včetně montáže s uložením do drážky ve zdi (realizaci drážky řeší stavba) , nebo do el. instalačních lišt, nebo do el. instalačních trubek atd..  Každý kabel bude ukončen na obou stranách ve svorkách rozvaděče nebo přístroje.</t>
  </si>
  <si>
    <t>Pol94</t>
  </si>
  <si>
    <t>JYTY-O 7x1</t>
  </si>
  <si>
    <t>Poznámka k položce:_x000D_
Kabel  stíněný JYTY-O 7x1, dodávka a montáž. Včetně montáže s uložením do drážky ve zdi (realizaci drážky řeší stavba), nebo do el. instalačních lišt, nebo do el. instalačních trubek atd..  Každý kabel bude ukončen na obou stranách ve svorkách rozvaděče nebo přístroje.</t>
  </si>
  <si>
    <t>Pol95</t>
  </si>
  <si>
    <t>CYKY-O 4x1,5</t>
  </si>
  <si>
    <t>Poznámka k položce:_x000D_
Kabel  silový CYKY-O 4x1,5, dodávka a montáž. Včetně montáže s uložením do drážky ve zdi (realizaci drážky řeší stavba), nebo do el. instalačních lišt, nebo do el. instalačních trubek atd..  Každý kabel bude ukončen na obou stranách ve svorkách rozvaděče nebo přístroje.</t>
  </si>
  <si>
    <t>Lišta 40x40</t>
  </si>
  <si>
    <t>Poznámka k položce:_x000D_
Elektroinstalační bezhalegenová lišta do 40x40 mm (délka v m) - dodávka a montáž. Včetně příchytek a potřebného nosného a upevňovacího materiálu</t>
  </si>
  <si>
    <t>Pol101</t>
  </si>
  <si>
    <t>Trubka ohebná do DN32</t>
  </si>
  <si>
    <t>Poznámka k položce:_x000D_
Elekt.bezhalog.trubka ohebná do DN32 (délka v m)-dodávka a montáž. Ohebná bezhalogenová samozhášivá trubka vyrobená z PP do DN 32. Včetně spojek, vývodek a příchytek a potřebného nosného a upevňovacího materiálu. Bude využívána především pro ukončení kabelů k přístrojům, servopohobnům apod.</t>
  </si>
  <si>
    <t>Pol102</t>
  </si>
  <si>
    <t>Krabice do rozměru 85x85</t>
  </si>
  <si>
    <t>Poznámka k položce:_x000D_
Bezhalogenová instalační krabice do rozměru 85x85, včetně montáže  Elektroinstalační krabice bezhalogenová vybavená svorkami, a včetně potřebného nosného a upevňovacího materiálu (hmoždinka, vrut, apod.), a včetně vyvrtání potřebných otvorů (beton, cihla), a včetně ukončení kabelů.</t>
  </si>
  <si>
    <t>Komletace, revize, zkoušky</t>
  </si>
  <si>
    <t>Pol103</t>
  </si>
  <si>
    <t>Vypracování výrobní dokumentace</t>
  </si>
  <si>
    <t>Poznámka k položce:_x000D_
Vypracování výrobní dokumentace</t>
  </si>
  <si>
    <t>Pol104</t>
  </si>
  <si>
    <t>Komlexní zkoušky</t>
  </si>
  <si>
    <t>Poznámka k položce:_x000D_
Komplexní zkoušky, včetně kontroly správnosti přenášených signálů, a včetně zaregulování a nastavení parametrů</t>
  </si>
  <si>
    <t>Pol105</t>
  </si>
  <si>
    <t>Poznámka k položce:_x000D_
Zaškolení obsluhy</t>
  </si>
  <si>
    <t>Pol106</t>
  </si>
  <si>
    <t>Revize el. zařízení vč. revizní zprávy</t>
  </si>
  <si>
    <t>Poznámka k položce:_x000D_
Revize el. zařízení vč. revizní zprávy</t>
  </si>
  <si>
    <t>Pol107</t>
  </si>
  <si>
    <t>Dokumentace skučného provedení DSPS MAR</t>
  </si>
  <si>
    <t>Poznámka k položce:_x000D_
Vypracování dokumentace skutečného stavu</t>
  </si>
  <si>
    <t>Pol108</t>
  </si>
  <si>
    <t>Kompletační činnost</t>
  </si>
  <si>
    <t>Poznámka k položce:_x000D_
Kompletační činnost, koordinace s ostatními profesemi apod.</t>
  </si>
  <si>
    <t>Pol109</t>
  </si>
  <si>
    <t>Přesuny materiálu, doprava apod.</t>
  </si>
  <si>
    <t>410749402</t>
  </si>
  <si>
    <t>D1.4.6 - Stínění - DP08</t>
  </si>
  <si>
    <t>Tadeáš Pech, B.Hudová</t>
  </si>
  <si>
    <t xml:space="preserve">    786 - Dokončovací práce - stínění</t>
  </si>
  <si>
    <t>786</t>
  </si>
  <si>
    <t>Dokončovací práce - stínění</t>
  </si>
  <si>
    <t>786614003</t>
  </si>
  <si>
    <t>Montáž venkovních rolet upevněných na rám okenního nebo dveřního otvoru nebo na ostění, ovládaných motorem, včetně horního boxu a vodících profilů, plochy přes 4 do 6 m2</t>
  </si>
  <si>
    <t>-1051155388</t>
  </si>
  <si>
    <t>https://podminky.urs.cz/item/CS_URS_2023_01/786614003</t>
  </si>
  <si>
    <t>RMAT0001</t>
  </si>
  <si>
    <t>R-1P116-1 Roleta 2160/2100 -1P116</t>
  </si>
  <si>
    <t>1047935994</t>
  </si>
  <si>
    <t>RMAT0002</t>
  </si>
  <si>
    <t>R-1P117-1 Roleta 2350/2100 - 1P117</t>
  </si>
  <si>
    <t>602492955</t>
  </si>
  <si>
    <t>998786103</t>
  </si>
  <si>
    <t>Přesun hmot pro stínění stanovený z hmotnosti přesunovaného materiálu vodorovná dopravní vzdálenost do 50 m v objektech výšky (hloubky) přes 12 do 24 m</t>
  </si>
  <si>
    <t>-2008158874</t>
  </si>
  <si>
    <t>https://podminky.urs.cz/item/CS_URS_2023_01/998786103</t>
  </si>
  <si>
    <t>998786181</t>
  </si>
  <si>
    <t>Přesun hmot pro stínění stanovený z hmotnosti přesunovaného materiálu Příplatek k cenám za přesun prováděný bez použití mechanizace pro jakoukoliv výšku objektu</t>
  </si>
  <si>
    <t>-1445645790</t>
  </si>
  <si>
    <t>https://podminky.urs.cz/item/CS_URS_2023_01/998786181</t>
  </si>
  <si>
    <t>Dokumentace skutečného provedení stavby DSPS STÍNĚNÍ</t>
  </si>
  <si>
    <t>-1895548935</t>
  </si>
  <si>
    <t>013294000</t>
  </si>
  <si>
    <t xml:space="preserve">Výrobní dokumentace vč. zaměření </t>
  </si>
  <si>
    <t>-1075092706</t>
  </si>
  <si>
    <t>https://podminky.urs.cz/item/CS_URS_2023_01/013294000</t>
  </si>
  <si>
    <t>-1717082425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</si>
</sst>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dd\.mm\.yyyy"/>
    <numFmt numFmtId="166" formatCode="#,##0.0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9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3"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4"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4"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4"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4"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4"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38"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6" fillId="0" borderId="0" xfId="0" applyFont="1" applyAlignment="1" applyProtection="1">
      <alignment horizontal="left" vertical="center" wrapText="1"/>
    </xf>
    <xf numFmtId="4" fontId="27" fillId="0" borderId="0" xfId="0" applyNumberFormat="1" applyFont="1" applyAlignment="1" applyProtection="1">
      <alignment vertical="center"/>
    </xf>
    <xf numFmtId="0" fontId="27" fillId="0" borderId="0" xfId="0" applyFont="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right" vertical="center"/>
    </xf>
    <xf numFmtId="0" fontId="21" fillId="4" borderId="7" xfId="0" applyFont="1" applyFill="1" applyBorder="1" applyAlignment="1" applyProtection="1">
      <alignment horizontal="center"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0" fontId="0" fillId="0" borderId="0" xfId="0"/>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4" fontId="21" fillId="0" borderId="22" xfId="0" applyNumberFormat="1" applyFont="1" applyBorder="1" applyAlignment="1" applyProtection="1">
      <alignment vertical="center"/>
      <protection locked="0"/>
    </xf>
    <xf numFmtId="0" fontId="0" fillId="0" borderId="0" xfId="0" applyAlignment="1" applyProtection="1">
      <alignment vertical="center"/>
    </xf>
  </cellXfs>
  <cellStyles count="2">
    <cellStyle name="Hyperlink" xfId="1" builtinId="8"/>
    <cellStyle name="Normal"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6" Type="http://schemas.openxmlformats.org/officeDocument/2006/relationships/hyperlink" Target="https://podminky.urs.cz/item/CS_URS_2023_01/997013511" TargetMode="External"/><Relationship Id="rId21" Type="http://schemas.openxmlformats.org/officeDocument/2006/relationships/hyperlink" Target="https://podminky.urs.cz/item/CS_URS_2023_01/971035641" TargetMode="External"/><Relationship Id="rId42" Type="http://schemas.openxmlformats.org/officeDocument/2006/relationships/hyperlink" Target="https://podminky.urs.cz/item/CS_URS_2023_01/766660022" TargetMode="External"/><Relationship Id="rId47" Type="http://schemas.openxmlformats.org/officeDocument/2006/relationships/hyperlink" Target="https://podminky.urs.cz/item/CS_URS_2023_01/781111011" TargetMode="External"/><Relationship Id="rId63" Type="http://schemas.openxmlformats.org/officeDocument/2006/relationships/hyperlink" Target="https://podminky.urs.cz/item/CS_URS_2023_01/998787103" TargetMode="External"/><Relationship Id="rId68" Type="http://schemas.openxmlformats.org/officeDocument/2006/relationships/hyperlink" Target="https://podminky.urs.cz/item/CS_URS_2023_01/070001000" TargetMode="External"/><Relationship Id="rId2" Type="http://schemas.openxmlformats.org/officeDocument/2006/relationships/hyperlink" Target="https://podminky.urs.cz/item/CS_URS_2023_01/340237212" TargetMode="External"/><Relationship Id="rId16" Type="http://schemas.openxmlformats.org/officeDocument/2006/relationships/hyperlink" Target="https://podminky.urs.cz/item/CS_URS_2023_01/971033331" TargetMode="External"/><Relationship Id="rId29" Type="http://schemas.openxmlformats.org/officeDocument/2006/relationships/hyperlink" Target="https://podminky.urs.cz/item/CS_URS_2023_01/763111313" TargetMode="External"/><Relationship Id="rId11" Type="http://schemas.openxmlformats.org/officeDocument/2006/relationships/hyperlink" Target="https://podminky.urs.cz/item/CS_URS_2023_01/619996117" TargetMode="External"/><Relationship Id="rId24" Type="http://schemas.openxmlformats.org/officeDocument/2006/relationships/hyperlink" Target="https://podminky.urs.cz/item/CS_URS_2023_01/997013219" TargetMode="External"/><Relationship Id="rId32" Type="http://schemas.openxmlformats.org/officeDocument/2006/relationships/hyperlink" Target="https://podminky.urs.cz/item/CS_URS_2023_01/763131411" TargetMode="External"/><Relationship Id="rId37" Type="http://schemas.openxmlformats.org/officeDocument/2006/relationships/hyperlink" Target="https://podminky.urs.cz/item/CS_URS_2023_01/763135102" TargetMode="External"/><Relationship Id="rId40" Type="http://schemas.openxmlformats.org/officeDocument/2006/relationships/hyperlink" Target="https://podminky.urs.cz/item/CS_URS_2023_01/998763381" TargetMode="External"/><Relationship Id="rId45" Type="http://schemas.openxmlformats.org/officeDocument/2006/relationships/hyperlink" Target="https://podminky.urs.cz/item/CS_URS_2023_01/998766103" TargetMode="External"/><Relationship Id="rId53" Type="http://schemas.openxmlformats.org/officeDocument/2006/relationships/hyperlink" Target="https://podminky.urs.cz/item/CS_URS_2023_01/782632111" TargetMode="External"/><Relationship Id="rId58" Type="http://schemas.openxmlformats.org/officeDocument/2006/relationships/hyperlink" Target="https://podminky.urs.cz/item/CS_URS_2023_01/784121001" TargetMode="External"/><Relationship Id="rId66" Type="http://schemas.openxmlformats.org/officeDocument/2006/relationships/hyperlink" Target="https://podminky.urs.cz/item/CS_URS_2023_01/030001000" TargetMode="External"/><Relationship Id="rId5" Type="http://schemas.openxmlformats.org/officeDocument/2006/relationships/hyperlink" Target="https://podminky.urs.cz/item/CS_URS_2023_01/612131121" TargetMode="External"/><Relationship Id="rId61" Type="http://schemas.openxmlformats.org/officeDocument/2006/relationships/hyperlink" Target="https://podminky.urs.cz/item/CS_URS_2023_01/787600831" TargetMode="External"/><Relationship Id="rId19" Type="http://schemas.openxmlformats.org/officeDocument/2006/relationships/hyperlink" Target="https://podminky.urs.cz/item/CS_URS_2023_01/971033441" TargetMode="External"/><Relationship Id="rId14" Type="http://schemas.openxmlformats.org/officeDocument/2006/relationships/hyperlink" Target="https://podminky.urs.cz/item/CS_URS_2023_01/949101111" TargetMode="External"/><Relationship Id="rId22" Type="http://schemas.openxmlformats.org/officeDocument/2006/relationships/hyperlink" Target="https://podminky.urs.cz/item/CS_URS_2023_01/977151114" TargetMode="External"/><Relationship Id="rId27" Type="http://schemas.openxmlformats.org/officeDocument/2006/relationships/hyperlink" Target="https://podminky.urs.cz/item/CS_URS_2023_01/997013631" TargetMode="External"/><Relationship Id="rId30" Type="http://schemas.openxmlformats.org/officeDocument/2006/relationships/hyperlink" Target="https://podminky.urs.cz/item/CS_URS_2023_01/763111811" TargetMode="External"/><Relationship Id="rId35" Type="http://schemas.openxmlformats.org/officeDocument/2006/relationships/hyperlink" Target="https://podminky.urs.cz/item/CS_URS_2023_01/763131765" TargetMode="External"/><Relationship Id="rId43" Type="http://schemas.openxmlformats.org/officeDocument/2006/relationships/hyperlink" Target="https://podminky.urs.cz/item/CS_URS_2023_01/766664957" TargetMode="External"/><Relationship Id="rId48" Type="http://schemas.openxmlformats.org/officeDocument/2006/relationships/hyperlink" Target="https://podminky.urs.cz/item/CS_URS_2023_01/781121011" TargetMode="External"/><Relationship Id="rId56" Type="http://schemas.openxmlformats.org/officeDocument/2006/relationships/hyperlink" Target="https://podminky.urs.cz/item/CS_URS_2023_01/998782181" TargetMode="External"/><Relationship Id="rId64" Type="http://schemas.openxmlformats.org/officeDocument/2006/relationships/hyperlink" Target="https://podminky.urs.cz/item/CS_URS_2023_01/998787181" TargetMode="External"/><Relationship Id="rId69" Type="http://schemas.openxmlformats.org/officeDocument/2006/relationships/hyperlink" Target="https://podminky.urs.cz/item/CS_URS_2023_01/091704001" TargetMode="External"/><Relationship Id="rId8" Type="http://schemas.openxmlformats.org/officeDocument/2006/relationships/hyperlink" Target="https://podminky.urs.cz/item/CS_URS_2023_01/612345211" TargetMode="External"/><Relationship Id="rId51" Type="http://schemas.openxmlformats.org/officeDocument/2006/relationships/hyperlink" Target="https://podminky.urs.cz/item/CS_URS_2023_01/998781103" TargetMode="External"/><Relationship Id="rId72" Type="http://schemas.openxmlformats.org/officeDocument/2006/relationships/hyperlink" Target="https://podminky.urs.cz/item/CS_URS_2023_01/091704004" TargetMode="External"/><Relationship Id="rId3" Type="http://schemas.openxmlformats.org/officeDocument/2006/relationships/hyperlink" Target="https://podminky.urs.cz/item/CS_URS_2023_01/340271045" TargetMode="External"/><Relationship Id="rId12" Type="http://schemas.openxmlformats.org/officeDocument/2006/relationships/hyperlink" Target="https://podminky.urs.cz/item/CS_URS_2023_01/619996145" TargetMode="External"/><Relationship Id="rId17" Type="http://schemas.openxmlformats.org/officeDocument/2006/relationships/hyperlink" Target="https://podminky.urs.cz/item/CS_URS_2023_01/971033341" TargetMode="External"/><Relationship Id="rId25" Type="http://schemas.openxmlformats.org/officeDocument/2006/relationships/hyperlink" Target="https://podminky.urs.cz/item/CS_URS_2023_01/997013509" TargetMode="External"/><Relationship Id="rId33" Type="http://schemas.openxmlformats.org/officeDocument/2006/relationships/hyperlink" Target="https://podminky.urs.cz/item/CS_URS_2023_01/763131714" TargetMode="External"/><Relationship Id="rId38" Type="http://schemas.openxmlformats.org/officeDocument/2006/relationships/hyperlink" Target="https://podminky.urs.cz/item/CS_URS_2023_01/763135812" TargetMode="External"/><Relationship Id="rId46" Type="http://schemas.openxmlformats.org/officeDocument/2006/relationships/hyperlink" Target="https://podminky.urs.cz/item/CS_URS_2023_01/998766181" TargetMode="External"/><Relationship Id="rId59" Type="http://schemas.openxmlformats.org/officeDocument/2006/relationships/hyperlink" Target="https://podminky.urs.cz/item/CS_URS_2023_01/784181121" TargetMode="External"/><Relationship Id="rId67" Type="http://schemas.openxmlformats.org/officeDocument/2006/relationships/hyperlink" Target="https://podminky.urs.cz/item/CS_URS_2023_01/045002000" TargetMode="External"/><Relationship Id="rId20" Type="http://schemas.openxmlformats.org/officeDocument/2006/relationships/hyperlink" Target="https://podminky.urs.cz/item/CS_URS_2023_01/971033451" TargetMode="External"/><Relationship Id="rId41" Type="http://schemas.openxmlformats.org/officeDocument/2006/relationships/hyperlink" Target="https://podminky.urs.cz/item/CS_URS_2023_01/766441812" TargetMode="External"/><Relationship Id="rId54" Type="http://schemas.openxmlformats.org/officeDocument/2006/relationships/hyperlink" Target="https://podminky.urs.cz/item/CS_URS_2023_01/782634812" TargetMode="External"/><Relationship Id="rId62" Type="http://schemas.openxmlformats.org/officeDocument/2006/relationships/hyperlink" Target="https://podminky.urs.cz/item/CS_URS_2023_01/787616384" TargetMode="External"/><Relationship Id="rId70" Type="http://schemas.openxmlformats.org/officeDocument/2006/relationships/hyperlink" Target="https://podminky.urs.cz/item/CS_URS_2023_01/091704002" TargetMode="External"/><Relationship Id="rId1" Type="http://schemas.openxmlformats.org/officeDocument/2006/relationships/hyperlink" Target="https://podminky.urs.cz/item/CS_URS_2023_01/340236212" TargetMode="External"/><Relationship Id="rId6" Type="http://schemas.openxmlformats.org/officeDocument/2006/relationships/hyperlink" Target="https://podminky.urs.cz/item/CS_URS_2023_01/612142001" TargetMode="External"/><Relationship Id="rId15" Type="http://schemas.openxmlformats.org/officeDocument/2006/relationships/hyperlink" Target="https://podminky.urs.cz/item/CS_URS_2023_01/952901111" TargetMode="External"/><Relationship Id="rId23" Type="http://schemas.openxmlformats.org/officeDocument/2006/relationships/hyperlink" Target="https://podminky.urs.cz/item/CS_URS_2023_01/997013217" TargetMode="External"/><Relationship Id="rId28" Type="http://schemas.openxmlformats.org/officeDocument/2006/relationships/hyperlink" Target="https://podminky.urs.cz/item/CS_URS_2023_01/998018003" TargetMode="External"/><Relationship Id="rId36" Type="http://schemas.openxmlformats.org/officeDocument/2006/relationships/hyperlink" Target="https://podminky.urs.cz/item/CS_URS_2023_01/763131771" TargetMode="External"/><Relationship Id="rId49" Type="http://schemas.openxmlformats.org/officeDocument/2006/relationships/hyperlink" Target="https://podminky.urs.cz/item/CS_URS_2023_01/781474115" TargetMode="External"/><Relationship Id="rId57" Type="http://schemas.openxmlformats.org/officeDocument/2006/relationships/hyperlink" Target="https://podminky.urs.cz/item/CS_URS_2023_01/784111001" TargetMode="External"/><Relationship Id="rId10" Type="http://schemas.openxmlformats.org/officeDocument/2006/relationships/hyperlink" Target="https://podminky.urs.cz/item/CS_URS_2023_01/619991011" TargetMode="External"/><Relationship Id="rId31" Type="http://schemas.openxmlformats.org/officeDocument/2006/relationships/hyperlink" Target="https://podminky.urs.cz/item/CS_URS_2023_01/763121411" TargetMode="External"/><Relationship Id="rId44" Type="http://schemas.openxmlformats.org/officeDocument/2006/relationships/hyperlink" Target="https://podminky.urs.cz/item/CS_URS_2023_01/766694126" TargetMode="External"/><Relationship Id="rId52" Type="http://schemas.openxmlformats.org/officeDocument/2006/relationships/hyperlink" Target="https://podminky.urs.cz/item/CS_URS_2023_01/998781181" TargetMode="External"/><Relationship Id="rId60" Type="http://schemas.openxmlformats.org/officeDocument/2006/relationships/hyperlink" Target="https://podminky.urs.cz/item/CS_URS_2023_01/784211101" TargetMode="External"/><Relationship Id="rId65" Type="http://schemas.openxmlformats.org/officeDocument/2006/relationships/hyperlink" Target="https://podminky.urs.cz/item/CS_URS_2023_01/013254000" TargetMode="External"/><Relationship Id="rId73" Type="http://schemas.openxmlformats.org/officeDocument/2006/relationships/drawing" Target="../drawings/drawing2.xml"/><Relationship Id="rId4" Type="http://schemas.openxmlformats.org/officeDocument/2006/relationships/hyperlink" Target="https://podminky.urs.cz/item/CS_URS_2023_01/612131101" TargetMode="External"/><Relationship Id="rId9" Type="http://schemas.openxmlformats.org/officeDocument/2006/relationships/hyperlink" Target="https://podminky.urs.cz/item/CS_URS_2023_01/612345212" TargetMode="External"/><Relationship Id="rId13" Type="http://schemas.openxmlformats.org/officeDocument/2006/relationships/hyperlink" Target="https://podminky.urs.cz/item/CS_URS_2023_01/642945111" TargetMode="External"/><Relationship Id="rId18" Type="http://schemas.openxmlformats.org/officeDocument/2006/relationships/hyperlink" Target="https://podminky.urs.cz/item/CS_URS_2023_01/971033431" TargetMode="External"/><Relationship Id="rId39" Type="http://schemas.openxmlformats.org/officeDocument/2006/relationships/hyperlink" Target="https://podminky.urs.cz/item/CS_URS_2023_01/998763303" TargetMode="External"/><Relationship Id="rId34" Type="http://schemas.openxmlformats.org/officeDocument/2006/relationships/hyperlink" Target="https://podminky.urs.cz/item/CS_URS_2023_01/763131751" TargetMode="External"/><Relationship Id="rId50" Type="http://schemas.openxmlformats.org/officeDocument/2006/relationships/hyperlink" Target="https://podminky.urs.cz/item/CS_URS_2023_01/781477111" TargetMode="External"/><Relationship Id="rId55" Type="http://schemas.openxmlformats.org/officeDocument/2006/relationships/hyperlink" Target="https://podminky.urs.cz/item/CS_URS_2023_01/998782103" TargetMode="External"/><Relationship Id="rId7" Type="http://schemas.openxmlformats.org/officeDocument/2006/relationships/hyperlink" Target="https://podminky.urs.cz/item/CS_URS_2023_01/612341121" TargetMode="External"/><Relationship Id="rId71" Type="http://schemas.openxmlformats.org/officeDocument/2006/relationships/hyperlink" Target="https://podminky.urs.cz/item/CS_URS_2023_01/091704003"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podminky.urs.cz/item/CS_URS_2023_01/722173916" TargetMode="External"/><Relationship Id="rId13" Type="http://schemas.openxmlformats.org/officeDocument/2006/relationships/hyperlink" Target="https://podminky.urs.cz/item/CS_URS_2023_01/HZS2491" TargetMode="External"/><Relationship Id="rId3" Type="http://schemas.openxmlformats.org/officeDocument/2006/relationships/hyperlink" Target="https://podminky.urs.cz/item/CS_URS_2023_01/998721103" TargetMode="External"/><Relationship Id="rId7" Type="http://schemas.openxmlformats.org/officeDocument/2006/relationships/hyperlink" Target="https://podminky.urs.cz/item/CS_URS_2023_01/722173236" TargetMode="External"/><Relationship Id="rId12" Type="http://schemas.openxmlformats.org/officeDocument/2006/relationships/hyperlink" Target="https://podminky.urs.cz/item/CS_URS_2023_01/998722181" TargetMode="External"/><Relationship Id="rId2" Type="http://schemas.openxmlformats.org/officeDocument/2006/relationships/hyperlink" Target="https://podminky.urs.cz/item/CS_URS_2023_01/721229111" TargetMode="External"/><Relationship Id="rId16" Type="http://schemas.openxmlformats.org/officeDocument/2006/relationships/drawing" Target="../drawings/drawing3.xml"/><Relationship Id="rId1" Type="http://schemas.openxmlformats.org/officeDocument/2006/relationships/hyperlink" Target="https://podminky.urs.cz/item/CS_URS_2023_01/721194105" TargetMode="External"/><Relationship Id="rId6" Type="http://schemas.openxmlformats.org/officeDocument/2006/relationships/hyperlink" Target="https://podminky.urs.cz/item/CS_URS_2023_01/722173234" TargetMode="External"/><Relationship Id="rId11" Type="http://schemas.openxmlformats.org/officeDocument/2006/relationships/hyperlink" Target="https://podminky.urs.cz/item/CS_URS_2023_01/998722103" TargetMode="External"/><Relationship Id="rId5" Type="http://schemas.openxmlformats.org/officeDocument/2006/relationships/hyperlink" Target="https://podminky.urs.cz/item/CS_URS_2023_01/722171916" TargetMode="External"/><Relationship Id="rId15" Type="http://schemas.openxmlformats.org/officeDocument/2006/relationships/hyperlink" Target="https://podminky.urs.cz/item/CS_URS_2023_01/044002000" TargetMode="External"/><Relationship Id="rId10" Type="http://schemas.openxmlformats.org/officeDocument/2006/relationships/hyperlink" Target="https://podminky.urs.cz/item/CS_URS_2023_01/722290234" TargetMode="External"/><Relationship Id="rId4" Type="http://schemas.openxmlformats.org/officeDocument/2006/relationships/hyperlink" Target="https://podminky.urs.cz/item/CS_URS_2023_01/998721181" TargetMode="External"/><Relationship Id="rId9" Type="http://schemas.openxmlformats.org/officeDocument/2006/relationships/hyperlink" Target="https://podminky.urs.cz/item/CS_URS_2023_01/722290215" TargetMode="External"/><Relationship Id="rId14" Type="http://schemas.openxmlformats.org/officeDocument/2006/relationships/hyperlink" Target="https://podminky.urs.cz/item/CS_URS_2023_01/013254000"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hyperlink" Target="https://podminky.urs.cz/item/CS_URS_2023_01/HZS2491"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podminky.urs.cz/item/CS_URS_2023_01/092203000" TargetMode="External"/><Relationship Id="rId1" Type="http://schemas.openxmlformats.org/officeDocument/2006/relationships/hyperlink" Target="https://podminky.urs.cz/item/CS_URS_2023_01/HZS2491" TargetMode="External"/><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hyperlink" Target="https://podminky.urs.cz/item/CS_URS_2023_01/HZS2491"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podminky.urs.cz/item/CS_URS_2023_01/998786181" TargetMode="External"/><Relationship Id="rId7" Type="http://schemas.openxmlformats.org/officeDocument/2006/relationships/drawing" Target="../drawings/drawing7.xml"/><Relationship Id="rId2" Type="http://schemas.openxmlformats.org/officeDocument/2006/relationships/hyperlink" Target="https://podminky.urs.cz/item/CS_URS_2023_01/998786103" TargetMode="External"/><Relationship Id="rId1" Type="http://schemas.openxmlformats.org/officeDocument/2006/relationships/hyperlink" Target="https://podminky.urs.cz/item/CS_URS_2023_01/786614003" TargetMode="External"/><Relationship Id="rId6" Type="http://schemas.openxmlformats.org/officeDocument/2006/relationships/hyperlink" Target="https://podminky.urs.cz/item/CS_URS_2023_01/092203000" TargetMode="External"/><Relationship Id="rId5" Type="http://schemas.openxmlformats.org/officeDocument/2006/relationships/hyperlink" Target="https://podminky.urs.cz/item/CS_URS_2023_01/013294000" TargetMode="External"/><Relationship Id="rId4" Type="http://schemas.openxmlformats.org/officeDocument/2006/relationships/hyperlink" Target="https://podminky.urs.cz/item/CS_URS_2023_01/013254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M62"/>
  <sheetViews>
    <sheetView showGridLines="0"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3</v>
      </c>
      <c r="BT1" s="16" t="s">
        <v>4</v>
      </c>
      <c r="BU1" s="16" t="s">
        <v>4</v>
      </c>
      <c r="BV1" s="16" t="s">
        <v>5</v>
      </c>
    </row>
    <row r="2" spans="1:74" s="1" customFormat="1" ht="36.950000000000003" customHeight="1">
      <c r="AR2" s="264"/>
      <c r="AS2" s="264"/>
      <c r="AT2" s="264"/>
      <c r="AU2" s="264"/>
      <c r="AV2" s="264"/>
      <c r="AW2" s="264"/>
      <c r="AX2" s="264"/>
      <c r="AY2" s="264"/>
      <c r="AZ2" s="264"/>
      <c r="BA2" s="264"/>
      <c r="BB2" s="264"/>
      <c r="BC2" s="264"/>
      <c r="BD2" s="264"/>
      <c r="BE2" s="264"/>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6</v>
      </c>
    </row>
    <row r="5" spans="1:74" s="1" customFormat="1" ht="12" customHeight="1">
      <c r="B5" s="21"/>
      <c r="C5" s="22"/>
      <c r="D5" s="26" t="s">
        <v>12</v>
      </c>
      <c r="E5" s="22"/>
      <c r="F5" s="22"/>
      <c r="G5" s="22"/>
      <c r="H5" s="22"/>
      <c r="I5" s="22"/>
      <c r="J5" s="22"/>
      <c r="K5" s="272" t="s">
        <v>13</v>
      </c>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P5" s="22"/>
      <c r="AQ5" s="22"/>
      <c r="AR5" s="20"/>
      <c r="BE5" s="269" t="s">
        <v>14</v>
      </c>
      <c r="BS5" s="17" t="s">
        <v>6</v>
      </c>
    </row>
    <row r="6" spans="1:74" s="1" customFormat="1" ht="36.950000000000003" customHeight="1">
      <c r="B6" s="21"/>
      <c r="C6" s="22"/>
      <c r="D6" s="28" t="s">
        <v>15</v>
      </c>
      <c r="E6" s="22"/>
      <c r="F6" s="22"/>
      <c r="G6" s="22"/>
      <c r="H6" s="22"/>
      <c r="I6" s="22"/>
      <c r="J6" s="22"/>
      <c r="K6" s="274" t="s">
        <v>16</v>
      </c>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P6" s="22"/>
      <c r="AQ6" s="22"/>
      <c r="AR6" s="20"/>
      <c r="BE6" s="270"/>
      <c r="BS6" s="17" t="s">
        <v>6</v>
      </c>
    </row>
    <row r="7" spans="1:74" s="1" customFormat="1" ht="12" customHeight="1">
      <c r="B7" s="21"/>
      <c r="C7" s="22"/>
      <c r="D7" s="29" t="s">
        <v>17</v>
      </c>
      <c r="E7" s="22"/>
      <c r="F7" s="22"/>
      <c r="G7" s="22"/>
      <c r="H7" s="22"/>
      <c r="I7" s="22"/>
      <c r="J7" s="22"/>
      <c r="K7" s="27" t="s">
        <v>18</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18</v>
      </c>
      <c r="AO7" s="22"/>
      <c r="AP7" s="22"/>
      <c r="AQ7" s="22"/>
      <c r="AR7" s="20"/>
      <c r="BE7" s="270"/>
      <c r="BS7" s="17" t="s">
        <v>6</v>
      </c>
    </row>
    <row r="8" spans="1:74" s="1" customFormat="1" ht="12" customHeight="1">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270"/>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70"/>
      <c r="BS9" s="17" t="s">
        <v>6</v>
      </c>
    </row>
    <row r="10" spans="1:74" s="1" customFormat="1" ht="12" customHeight="1">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26</v>
      </c>
      <c r="AO10" s="22"/>
      <c r="AP10" s="22"/>
      <c r="AQ10" s="22"/>
      <c r="AR10" s="20"/>
      <c r="BE10" s="270"/>
      <c r="BS10" s="17" t="s">
        <v>6</v>
      </c>
    </row>
    <row r="11" spans="1:74" s="1" customFormat="1" ht="18.399999999999999"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28</v>
      </c>
      <c r="AL11" s="22"/>
      <c r="AM11" s="22"/>
      <c r="AN11" s="27" t="s">
        <v>29</v>
      </c>
      <c r="AO11" s="22"/>
      <c r="AP11" s="22"/>
      <c r="AQ11" s="22"/>
      <c r="AR11" s="20"/>
      <c r="BE11" s="270"/>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70"/>
      <c r="BS12" s="17" t="s">
        <v>6</v>
      </c>
    </row>
    <row r="13" spans="1:74" s="1" customFormat="1" ht="12" customHeight="1">
      <c r="B13" s="21"/>
      <c r="C13" s="22"/>
      <c r="D13" s="29"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31</v>
      </c>
      <c r="AO13" s="22"/>
      <c r="AP13" s="22"/>
      <c r="AQ13" s="22"/>
      <c r="AR13" s="20"/>
      <c r="BE13" s="270"/>
      <c r="BS13" s="17" t="s">
        <v>6</v>
      </c>
    </row>
    <row r="14" spans="1:74" ht="12.75">
      <c r="B14" s="21"/>
      <c r="C14" s="22"/>
      <c r="D14" s="22"/>
      <c r="E14" s="275" t="s">
        <v>31</v>
      </c>
      <c r="F14" s="276"/>
      <c r="G14" s="276"/>
      <c r="H14" s="276"/>
      <c r="I14" s="276"/>
      <c r="J14" s="276"/>
      <c r="K14" s="276"/>
      <c r="L14" s="276"/>
      <c r="M14" s="276"/>
      <c r="N14" s="276"/>
      <c r="O14" s="276"/>
      <c r="P14" s="276"/>
      <c r="Q14" s="276"/>
      <c r="R14" s="276"/>
      <c r="S14" s="276"/>
      <c r="T14" s="276"/>
      <c r="U14" s="276"/>
      <c r="V14" s="276"/>
      <c r="W14" s="276"/>
      <c r="X14" s="276"/>
      <c r="Y14" s="276"/>
      <c r="Z14" s="276"/>
      <c r="AA14" s="276"/>
      <c r="AB14" s="276"/>
      <c r="AC14" s="276"/>
      <c r="AD14" s="276"/>
      <c r="AE14" s="276"/>
      <c r="AF14" s="276"/>
      <c r="AG14" s="276"/>
      <c r="AH14" s="276"/>
      <c r="AI14" s="276"/>
      <c r="AJ14" s="276"/>
      <c r="AK14" s="29" t="s">
        <v>28</v>
      </c>
      <c r="AL14" s="22"/>
      <c r="AM14" s="22"/>
      <c r="AN14" s="31" t="s">
        <v>31</v>
      </c>
      <c r="AO14" s="22"/>
      <c r="AP14" s="22"/>
      <c r="AQ14" s="22"/>
      <c r="AR14" s="20"/>
      <c r="BE14" s="270"/>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70"/>
      <c r="BS15" s="17" t="s">
        <v>4</v>
      </c>
    </row>
    <row r="16" spans="1:74" s="1" customFormat="1" ht="12" customHeight="1">
      <c r="B16" s="21"/>
      <c r="C16" s="22"/>
      <c r="D16" s="29"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33</v>
      </c>
      <c r="AO16" s="22"/>
      <c r="AP16" s="22"/>
      <c r="AQ16" s="22"/>
      <c r="AR16" s="20"/>
      <c r="BE16" s="270"/>
      <c r="BS16" s="17" t="s">
        <v>4</v>
      </c>
    </row>
    <row r="17" spans="1:71" s="1" customFormat="1" ht="18.399999999999999" customHeight="1">
      <c r="B17" s="21"/>
      <c r="C17" s="22"/>
      <c r="D17" s="22"/>
      <c r="E17" s="27" t="s">
        <v>34</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28</v>
      </c>
      <c r="AL17" s="22"/>
      <c r="AM17" s="22"/>
      <c r="AN17" s="27" t="s">
        <v>35</v>
      </c>
      <c r="AO17" s="22"/>
      <c r="AP17" s="22"/>
      <c r="AQ17" s="22"/>
      <c r="AR17" s="20"/>
      <c r="BE17" s="270"/>
      <c r="BS17" s="17" t="s">
        <v>36</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70"/>
      <c r="BS18" s="17" t="s">
        <v>6</v>
      </c>
    </row>
    <row r="19" spans="1:71" s="1" customFormat="1" ht="12" customHeight="1">
      <c r="B19" s="21"/>
      <c r="C19" s="22"/>
      <c r="D19" s="29" t="s">
        <v>37</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33</v>
      </c>
      <c r="AO19" s="22"/>
      <c r="AP19" s="22"/>
      <c r="AQ19" s="22"/>
      <c r="AR19" s="20"/>
      <c r="BE19" s="270"/>
      <c r="BS19" s="17" t="s">
        <v>6</v>
      </c>
    </row>
    <row r="20" spans="1:71" s="1" customFormat="1" ht="18.399999999999999" customHeight="1">
      <c r="B20" s="21"/>
      <c r="C20" s="22"/>
      <c r="D20" s="22"/>
      <c r="E20" s="27" t="s">
        <v>34</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28</v>
      </c>
      <c r="AL20" s="22"/>
      <c r="AM20" s="22"/>
      <c r="AN20" s="27" t="s">
        <v>35</v>
      </c>
      <c r="AO20" s="22"/>
      <c r="AP20" s="22"/>
      <c r="AQ20" s="22"/>
      <c r="AR20" s="20"/>
      <c r="BE20" s="270"/>
      <c r="BS20" s="17" t="s">
        <v>4</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70"/>
    </row>
    <row r="22" spans="1:71" s="1" customFormat="1" ht="12" customHeight="1">
      <c r="B22" s="21"/>
      <c r="C22" s="22"/>
      <c r="D22" s="29" t="s">
        <v>38</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70"/>
    </row>
    <row r="23" spans="1:71" s="1" customFormat="1" ht="47.25" customHeight="1">
      <c r="B23" s="21"/>
      <c r="C23" s="22"/>
      <c r="D23" s="22"/>
      <c r="E23" s="277" t="s">
        <v>39</v>
      </c>
      <c r="F23" s="277"/>
      <c r="G23" s="277"/>
      <c r="H23" s="277"/>
      <c r="I23" s="277"/>
      <c r="J23" s="277"/>
      <c r="K23" s="277"/>
      <c r="L23" s="277"/>
      <c r="M23" s="277"/>
      <c r="N23" s="277"/>
      <c r="O23" s="277"/>
      <c r="P23" s="277"/>
      <c r="Q23" s="277"/>
      <c r="R23" s="277"/>
      <c r="S23" s="277"/>
      <c r="T23" s="277"/>
      <c r="U23" s="277"/>
      <c r="V23" s="277"/>
      <c r="W23" s="277"/>
      <c r="X23" s="277"/>
      <c r="Y23" s="277"/>
      <c r="Z23" s="277"/>
      <c r="AA23" s="277"/>
      <c r="AB23" s="277"/>
      <c r="AC23" s="277"/>
      <c r="AD23" s="277"/>
      <c r="AE23" s="277"/>
      <c r="AF23" s="277"/>
      <c r="AG23" s="277"/>
      <c r="AH23" s="277"/>
      <c r="AI23" s="277"/>
      <c r="AJ23" s="277"/>
      <c r="AK23" s="277"/>
      <c r="AL23" s="277"/>
      <c r="AM23" s="277"/>
      <c r="AN23" s="277"/>
      <c r="AO23" s="22"/>
      <c r="AP23" s="22"/>
      <c r="AQ23" s="22"/>
      <c r="AR23" s="20"/>
      <c r="BE23" s="270"/>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70"/>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70"/>
    </row>
    <row r="26" spans="1:71" s="2" customFormat="1" ht="25.9" customHeight="1">
      <c r="A26" s="34"/>
      <c r="B26" s="35"/>
      <c r="C26" s="36"/>
      <c r="D26" s="37" t="s">
        <v>40</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61">
        <f>ROUND(AG54,2)</f>
        <v>449050</v>
      </c>
      <c r="AL26" s="262"/>
      <c r="AM26" s="262"/>
      <c r="AN26" s="262"/>
      <c r="AO26" s="262"/>
      <c r="AP26" s="36"/>
      <c r="AQ26" s="36"/>
      <c r="AR26" s="39"/>
      <c r="BE26" s="270"/>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70"/>
    </row>
    <row r="28" spans="1:71" s="2" customFormat="1" ht="12.75">
      <c r="A28" s="34"/>
      <c r="B28" s="35"/>
      <c r="C28" s="36"/>
      <c r="D28" s="36"/>
      <c r="E28" s="36"/>
      <c r="F28" s="36"/>
      <c r="G28" s="36"/>
      <c r="H28" s="36"/>
      <c r="I28" s="36"/>
      <c r="J28" s="36"/>
      <c r="K28" s="36"/>
      <c r="L28" s="263" t="s">
        <v>41</v>
      </c>
      <c r="M28" s="263"/>
      <c r="N28" s="263"/>
      <c r="O28" s="263"/>
      <c r="P28" s="263"/>
      <c r="Q28" s="36"/>
      <c r="R28" s="36"/>
      <c r="S28" s="36"/>
      <c r="T28" s="36"/>
      <c r="U28" s="36"/>
      <c r="V28" s="36"/>
      <c r="W28" s="263" t="s">
        <v>42</v>
      </c>
      <c r="X28" s="263"/>
      <c r="Y28" s="263"/>
      <c r="Z28" s="263"/>
      <c r="AA28" s="263"/>
      <c r="AB28" s="263"/>
      <c r="AC28" s="263"/>
      <c r="AD28" s="263"/>
      <c r="AE28" s="263"/>
      <c r="AF28" s="36"/>
      <c r="AG28" s="36"/>
      <c r="AH28" s="36"/>
      <c r="AI28" s="36"/>
      <c r="AJ28" s="36"/>
      <c r="AK28" s="263" t="s">
        <v>43</v>
      </c>
      <c r="AL28" s="263"/>
      <c r="AM28" s="263"/>
      <c r="AN28" s="263"/>
      <c r="AO28" s="263"/>
      <c r="AP28" s="36"/>
      <c r="AQ28" s="36"/>
      <c r="AR28" s="39"/>
      <c r="BE28" s="270"/>
    </row>
    <row r="29" spans="1:71" s="3" customFormat="1" ht="14.45" customHeight="1">
      <c r="B29" s="40"/>
      <c r="C29" s="41"/>
      <c r="D29" s="29" t="s">
        <v>44</v>
      </c>
      <c r="E29" s="41"/>
      <c r="F29" s="29" t="s">
        <v>45</v>
      </c>
      <c r="G29" s="41"/>
      <c r="H29" s="41"/>
      <c r="I29" s="41"/>
      <c r="J29" s="41"/>
      <c r="K29" s="41"/>
      <c r="L29" s="257">
        <v>0.21</v>
      </c>
      <c r="M29" s="256"/>
      <c r="N29" s="256"/>
      <c r="O29" s="256"/>
      <c r="P29" s="256"/>
      <c r="Q29" s="41"/>
      <c r="R29" s="41"/>
      <c r="S29" s="41"/>
      <c r="T29" s="41"/>
      <c r="U29" s="41"/>
      <c r="V29" s="41"/>
      <c r="W29" s="255">
        <f>ROUND(AZ54, 2)</f>
        <v>449050</v>
      </c>
      <c r="X29" s="256"/>
      <c r="Y29" s="256"/>
      <c r="Z29" s="256"/>
      <c r="AA29" s="256"/>
      <c r="AB29" s="256"/>
      <c r="AC29" s="256"/>
      <c r="AD29" s="256"/>
      <c r="AE29" s="256"/>
      <c r="AF29" s="41"/>
      <c r="AG29" s="41"/>
      <c r="AH29" s="41"/>
      <c r="AI29" s="41"/>
      <c r="AJ29" s="41"/>
      <c r="AK29" s="255">
        <f>ROUND(AV54, 2)</f>
        <v>94300.5</v>
      </c>
      <c r="AL29" s="256"/>
      <c r="AM29" s="256"/>
      <c r="AN29" s="256"/>
      <c r="AO29" s="256"/>
      <c r="AP29" s="41"/>
      <c r="AQ29" s="41"/>
      <c r="AR29" s="42"/>
      <c r="BE29" s="271"/>
    </row>
    <row r="30" spans="1:71" s="3" customFormat="1" ht="14.45" customHeight="1">
      <c r="B30" s="40"/>
      <c r="C30" s="41"/>
      <c r="D30" s="41"/>
      <c r="E30" s="41"/>
      <c r="F30" s="29" t="s">
        <v>46</v>
      </c>
      <c r="G30" s="41"/>
      <c r="H30" s="41"/>
      <c r="I30" s="41"/>
      <c r="J30" s="41"/>
      <c r="K30" s="41"/>
      <c r="L30" s="257">
        <v>0.15</v>
      </c>
      <c r="M30" s="256"/>
      <c r="N30" s="256"/>
      <c r="O30" s="256"/>
      <c r="P30" s="256"/>
      <c r="Q30" s="41"/>
      <c r="R30" s="41"/>
      <c r="S30" s="41"/>
      <c r="T30" s="41"/>
      <c r="U30" s="41"/>
      <c r="V30" s="41"/>
      <c r="W30" s="255">
        <f>ROUND(BA54, 2)</f>
        <v>0</v>
      </c>
      <c r="X30" s="256"/>
      <c r="Y30" s="256"/>
      <c r="Z30" s="256"/>
      <c r="AA30" s="256"/>
      <c r="AB30" s="256"/>
      <c r="AC30" s="256"/>
      <c r="AD30" s="256"/>
      <c r="AE30" s="256"/>
      <c r="AF30" s="41"/>
      <c r="AG30" s="41"/>
      <c r="AH30" s="41"/>
      <c r="AI30" s="41"/>
      <c r="AJ30" s="41"/>
      <c r="AK30" s="255">
        <f>ROUND(AW54, 2)</f>
        <v>0</v>
      </c>
      <c r="AL30" s="256"/>
      <c r="AM30" s="256"/>
      <c r="AN30" s="256"/>
      <c r="AO30" s="256"/>
      <c r="AP30" s="41"/>
      <c r="AQ30" s="41"/>
      <c r="AR30" s="42"/>
      <c r="BE30" s="271"/>
    </row>
    <row r="31" spans="1:71" s="3" customFormat="1" ht="14.45" hidden="1" customHeight="1">
      <c r="B31" s="40"/>
      <c r="C31" s="41"/>
      <c r="D31" s="41"/>
      <c r="E31" s="41"/>
      <c r="F31" s="29" t="s">
        <v>47</v>
      </c>
      <c r="G31" s="41"/>
      <c r="H31" s="41"/>
      <c r="I31" s="41"/>
      <c r="J31" s="41"/>
      <c r="K31" s="41"/>
      <c r="L31" s="257">
        <v>0.21</v>
      </c>
      <c r="M31" s="256"/>
      <c r="N31" s="256"/>
      <c r="O31" s="256"/>
      <c r="P31" s="256"/>
      <c r="Q31" s="41"/>
      <c r="R31" s="41"/>
      <c r="S31" s="41"/>
      <c r="T31" s="41"/>
      <c r="U31" s="41"/>
      <c r="V31" s="41"/>
      <c r="W31" s="255">
        <f>ROUND(BB54, 2)</f>
        <v>0</v>
      </c>
      <c r="X31" s="256"/>
      <c r="Y31" s="256"/>
      <c r="Z31" s="256"/>
      <c r="AA31" s="256"/>
      <c r="AB31" s="256"/>
      <c r="AC31" s="256"/>
      <c r="AD31" s="256"/>
      <c r="AE31" s="256"/>
      <c r="AF31" s="41"/>
      <c r="AG31" s="41"/>
      <c r="AH31" s="41"/>
      <c r="AI31" s="41"/>
      <c r="AJ31" s="41"/>
      <c r="AK31" s="255">
        <v>0</v>
      </c>
      <c r="AL31" s="256"/>
      <c r="AM31" s="256"/>
      <c r="AN31" s="256"/>
      <c r="AO31" s="256"/>
      <c r="AP31" s="41"/>
      <c r="AQ31" s="41"/>
      <c r="AR31" s="42"/>
      <c r="BE31" s="271"/>
    </row>
    <row r="32" spans="1:71" s="3" customFormat="1" ht="14.45" hidden="1" customHeight="1">
      <c r="B32" s="40"/>
      <c r="C32" s="41"/>
      <c r="D32" s="41"/>
      <c r="E32" s="41"/>
      <c r="F32" s="29" t="s">
        <v>48</v>
      </c>
      <c r="G32" s="41"/>
      <c r="H32" s="41"/>
      <c r="I32" s="41"/>
      <c r="J32" s="41"/>
      <c r="K32" s="41"/>
      <c r="L32" s="257">
        <v>0.15</v>
      </c>
      <c r="M32" s="256"/>
      <c r="N32" s="256"/>
      <c r="O32" s="256"/>
      <c r="P32" s="256"/>
      <c r="Q32" s="41"/>
      <c r="R32" s="41"/>
      <c r="S32" s="41"/>
      <c r="T32" s="41"/>
      <c r="U32" s="41"/>
      <c r="V32" s="41"/>
      <c r="W32" s="255">
        <f>ROUND(BC54, 2)</f>
        <v>0</v>
      </c>
      <c r="X32" s="256"/>
      <c r="Y32" s="256"/>
      <c r="Z32" s="256"/>
      <c r="AA32" s="256"/>
      <c r="AB32" s="256"/>
      <c r="AC32" s="256"/>
      <c r="AD32" s="256"/>
      <c r="AE32" s="256"/>
      <c r="AF32" s="41"/>
      <c r="AG32" s="41"/>
      <c r="AH32" s="41"/>
      <c r="AI32" s="41"/>
      <c r="AJ32" s="41"/>
      <c r="AK32" s="255">
        <v>0</v>
      </c>
      <c r="AL32" s="256"/>
      <c r="AM32" s="256"/>
      <c r="AN32" s="256"/>
      <c r="AO32" s="256"/>
      <c r="AP32" s="41"/>
      <c r="AQ32" s="41"/>
      <c r="AR32" s="42"/>
      <c r="BE32" s="271"/>
    </row>
    <row r="33" spans="1:57" s="3" customFormat="1" ht="14.45" hidden="1" customHeight="1">
      <c r="B33" s="40"/>
      <c r="C33" s="41"/>
      <c r="D33" s="41"/>
      <c r="E33" s="41"/>
      <c r="F33" s="29" t="s">
        <v>49</v>
      </c>
      <c r="G33" s="41"/>
      <c r="H33" s="41"/>
      <c r="I33" s="41"/>
      <c r="J33" s="41"/>
      <c r="K33" s="41"/>
      <c r="L33" s="257">
        <v>0</v>
      </c>
      <c r="M33" s="256"/>
      <c r="N33" s="256"/>
      <c r="O33" s="256"/>
      <c r="P33" s="256"/>
      <c r="Q33" s="41"/>
      <c r="R33" s="41"/>
      <c r="S33" s="41"/>
      <c r="T33" s="41"/>
      <c r="U33" s="41"/>
      <c r="V33" s="41"/>
      <c r="W33" s="255">
        <f>ROUND(BD54, 2)</f>
        <v>0</v>
      </c>
      <c r="X33" s="256"/>
      <c r="Y33" s="256"/>
      <c r="Z33" s="256"/>
      <c r="AA33" s="256"/>
      <c r="AB33" s="256"/>
      <c r="AC33" s="256"/>
      <c r="AD33" s="256"/>
      <c r="AE33" s="256"/>
      <c r="AF33" s="41"/>
      <c r="AG33" s="41"/>
      <c r="AH33" s="41"/>
      <c r="AI33" s="41"/>
      <c r="AJ33" s="41"/>
      <c r="AK33" s="255">
        <v>0</v>
      </c>
      <c r="AL33" s="256"/>
      <c r="AM33" s="256"/>
      <c r="AN33" s="256"/>
      <c r="AO33" s="256"/>
      <c r="AP33" s="41"/>
      <c r="AQ33" s="41"/>
      <c r="AR33" s="42"/>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34"/>
    </row>
    <row r="35" spans="1:57" s="2" customFormat="1" ht="25.9" customHeight="1">
      <c r="A35" s="34"/>
      <c r="B35" s="35"/>
      <c r="C35" s="43"/>
      <c r="D35" s="44" t="s">
        <v>50</v>
      </c>
      <c r="E35" s="45"/>
      <c r="F35" s="45"/>
      <c r="G35" s="45"/>
      <c r="H35" s="45"/>
      <c r="I35" s="45"/>
      <c r="J35" s="45"/>
      <c r="K35" s="45"/>
      <c r="L35" s="45"/>
      <c r="M35" s="45"/>
      <c r="N35" s="45"/>
      <c r="O35" s="45"/>
      <c r="P35" s="45"/>
      <c r="Q35" s="45"/>
      <c r="R35" s="45"/>
      <c r="S35" s="45"/>
      <c r="T35" s="46" t="s">
        <v>51</v>
      </c>
      <c r="U35" s="45"/>
      <c r="V35" s="45"/>
      <c r="W35" s="45"/>
      <c r="X35" s="268" t="s">
        <v>52</v>
      </c>
      <c r="Y35" s="266"/>
      <c r="Z35" s="266"/>
      <c r="AA35" s="266"/>
      <c r="AB35" s="266"/>
      <c r="AC35" s="45"/>
      <c r="AD35" s="45"/>
      <c r="AE35" s="45"/>
      <c r="AF35" s="45"/>
      <c r="AG35" s="45"/>
      <c r="AH35" s="45"/>
      <c r="AI35" s="45"/>
      <c r="AJ35" s="45"/>
      <c r="AK35" s="265">
        <f>SUM(AK26:AK33)</f>
        <v>543350.5</v>
      </c>
      <c r="AL35" s="266"/>
      <c r="AM35" s="266"/>
      <c r="AN35" s="266"/>
      <c r="AO35" s="267"/>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6.95" customHeight="1">
      <c r="A37" s="34"/>
      <c r="B37" s="47"/>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39"/>
      <c r="BE37" s="34"/>
    </row>
    <row r="41" spans="1:57" s="2" customFormat="1" ht="6.95" customHeight="1">
      <c r="A41" s="34"/>
      <c r="B41" s="49"/>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c r="AK41" s="50"/>
      <c r="AL41" s="50"/>
      <c r="AM41" s="50"/>
      <c r="AN41" s="50"/>
      <c r="AO41" s="50"/>
      <c r="AP41" s="50"/>
      <c r="AQ41" s="50"/>
      <c r="AR41" s="39"/>
      <c r="BE41" s="34"/>
    </row>
    <row r="42" spans="1:57" s="2" customFormat="1" ht="24.95" customHeight="1">
      <c r="A42" s="34"/>
      <c r="B42" s="35"/>
      <c r="C42" s="23" t="s">
        <v>53</v>
      </c>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9"/>
      <c r="BE42" s="34"/>
    </row>
    <row r="43" spans="1:57" s="2" customFormat="1" ht="6.95" customHeight="1">
      <c r="A43" s="34"/>
      <c r="B43" s="35"/>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9"/>
      <c r="BE43" s="34"/>
    </row>
    <row r="44" spans="1:57" s="4" customFormat="1" ht="12" customHeight="1">
      <c r="B44" s="51"/>
      <c r="C44" s="29" t="s">
        <v>12</v>
      </c>
      <c r="D44" s="52"/>
      <c r="E44" s="52"/>
      <c r="F44" s="52"/>
      <c r="G44" s="52"/>
      <c r="H44" s="52"/>
      <c r="I44" s="52"/>
      <c r="J44" s="52"/>
      <c r="K44" s="52"/>
      <c r="L44" s="52" t="str">
        <f>K5</f>
        <v>DP08</v>
      </c>
      <c r="M44" s="52"/>
      <c r="N44" s="52"/>
      <c r="O44" s="52"/>
      <c r="P44" s="52"/>
      <c r="Q44" s="52"/>
      <c r="R44" s="52"/>
      <c r="S44" s="52"/>
      <c r="T44" s="52"/>
      <c r="U44" s="52"/>
      <c r="V44" s="52"/>
      <c r="W44" s="52"/>
      <c r="X44" s="52"/>
      <c r="Y44" s="52"/>
      <c r="Z44" s="52"/>
      <c r="AA44" s="52"/>
      <c r="AB44" s="52"/>
      <c r="AC44" s="52"/>
      <c r="AD44" s="52"/>
      <c r="AE44" s="52"/>
      <c r="AF44" s="52"/>
      <c r="AG44" s="52"/>
      <c r="AH44" s="52"/>
      <c r="AI44" s="52"/>
      <c r="AJ44" s="52"/>
      <c r="AK44" s="52"/>
      <c r="AL44" s="52"/>
      <c r="AM44" s="52"/>
      <c r="AN44" s="52"/>
      <c r="AO44" s="52"/>
      <c r="AP44" s="52"/>
      <c r="AQ44" s="52"/>
      <c r="AR44" s="53"/>
    </row>
    <row r="45" spans="1:57" s="5" customFormat="1" ht="36.950000000000003" customHeight="1">
      <c r="B45" s="54"/>
      <c r="C45" s="55" t="s">
        <v>15</v>
      </c>
      <c r="D45" s="56"/>
      <c r="E45" s="56"/>
      <c r="F45" s="56"/>
      <c r="G45" s="56"/>
      <c r="H45" s="56"/>
      <c r="I45" s="56"/>
      <c r="J45" s="56"/>
      <c r="K45" s="56"/>
      <c r="L45" s="258" t="str">
        <f>K6</f>
        <v>Dochlazení administrativních prostor ČNB - DP08 = E1P6 + E1P7</v>
      </c>
      <c r="M45" s="259"/>
      <c r="N45" s="259"/>
      <c r="O45" s="259"/>
      <c r="P45" s="259"/>
      <c r="Q45" s="259"/>
      <c r="R45" s="259"/>
      <c r="S45" s="259"/>
      <c r="T45" s="259"/>
      <c r="U45" s="259"/>
      <c r="V45" s="259"/>
      <c r="W45" s="259"/>
      <c r="X45" s="259"/>
      <c r="Y45" s="259"/>
      <c r="Z45" s="259"/>
      <c r="AA45" s="259"/>
      <c r="AB45" s="259"/>
      <c r="AC45" s="259"/>
      <c r="AD45" s="259"/>
      <c r="AE45" s="259"/>
      <c r="AF45" s="259"/>
      <c r="AG45" s="259"/>
      <c r="AH45" s="259"/>
      <c r="AI45" s="259"/>
      <c r="AJ45" s="259"/>
      <c r="AK45" s="259"/>
      <c r="AL45" s="259"/>
      <c r="AM45" s="259"/>
      <c r="AN45" s="259"/>
      <c r="AO45" s="259"/>
      <c r="AP45" s="56"/>
      <c r="AQ45" s="56"/>
      <c r="AR45" s="57"/>
    </row>
    <row r="46" spans="1:57" s="2" customFormat="1" ht="6.95" customHeight="1">
      <c r="A46" s="34"/>
      <c r="B46" s="35"/>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9"/>
      <c r="BE46" s="34"/>
    </row>
    <row r="47" spans="1:57" s="2" customFormat="1" ht="12" customHeight="1">
      <c r="A47" s="34"/>
      <c r="B47" s="35"/>
      <c r="C47" s="29" t="s">
        <v>20</v>
      </c>
      <c r="D47" s="36"/>
      <c r="E47" s="36"/>
      <c r="F47" s="36"/>
      <c r="G47" s="36"/>
      <c r="H47" s="36"/>
      <c r="I47" s="36"/>
      <c r="J47" s="36"/>
      <c r="K47" s="36"/>
      <c r="L47" s="58" t="str">
        <f>IF(K8="","",K8)</f>
        <v>Česká národní banka, Na příkopě 864/28, 110 00 Pra</v>
      </c>
      <c r="M47" s="36"/>
      <c r="N47" s="36"/>
      <c r="O47" s="36"/>
      <c r="P47" s="36"/>
      <c r="Q47" s="36"/>
      <c r="R47" s="36"/>
      <c r="S47" s="36"/>
      <c r="T47" s="36"/>
      <c r="U47" s="36"/>
      <c r="V47" s="36"/>
      <c r="W47" s="36"/>
      <c r="X47" s="36"/>
      <c r="Y47" s="36"/>
      <c r="Z47" s="36"/>
      <c r="AA47" s="36"/>
      <c r="AB47" s="36"/>
      <c r="AC47" s="36"/>
      <c r="AD47" s="36"/>
      <c r="AE47" s="36"/>
      <c r="AF47" s="36"/>
      <c r="AG47" s="36"/>
      <c r="AH47" s="36"/>
      <c r="AI47" s="29" t="s">
        <v>22</v>
      </c>
      <c r="AJ47" s="36"/>
      <c r="AK47" s="36"/>
      <c r="AL47" s="36"/>
      <c r="AM47" s="260" t="str">
        <f>IF(AN8= "","",AN8)</f>
        <v>1. 5. 2023</v>
      </c>
      <c r="AN47" s="260"/>
      <c r="AO47" s="36"/>
      <c r="AP47" s="36"/>
      <c r="AQ47" s="36"/>
      <c r="AR47" s="39"/>
      <c r="BE47" s="34"/>
    </row>
    <row r="48" spans="1:57" s="2" customFormat="1" ht="6.95" customHeight="1">
      <c r="A48" s="34"/>
      <c r="B48" s="35"/>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9"/>
      <c r="BE48" s="34"/>
    </row>
    <row r="49" spans="1:91" s="2" customFormat="1" ht="15.2" customHeight="1">
      <c r="A49" s="34"/>
      <c r="B49" s="35"/>
      <c r="C49" s="29" t="s">
        <v>24</v>
      </c>
      <c r="D49" s="36"/>
      <c r="E49" s="36"/>
      <c r="F49" s="36"/>
      <c r="G49" s="36"/>
      <c r="H49" s="36"/>
      <c r="I49" s="36"/>
      <c r="J49" s="36"/>
      <c r="K49" s="36"/>
      <c r="L49" s="52" t="str">
        <f>IF(E11= "","",E11)</f>
        <v>ČESKÁ NÁRODNÍ BANKA</v>
      </c>
      <c r="M49" s="36"/>
      <c r="N49" s="36"/>
      <c r="O49" s="36"/>
      <c r="P49" s="36"/>
      <c r="Q49" s="36"/>
      <c r="R49" s="36"/>
      <c r="S49" s="36"/>
      <c r="T49" s="36"/>
      <c r="U49" s="36"/>
      <c r="V49" s="36"/>
      <c r="W49" s="36"/>
      <c r="X49" s="36"/>
      <c r="Y49" s="36"/>
      <c r="Z49" s="36"/>
      <c r="AA49" s="36"/>
      <c r="AB49" s="36"/>
      <c r="AC49" s="36"/>
      <c r="AD49" s="36"/>
      <c r="AE49" s="36"/>
      <c r="AF49" s="36"/>
      <c r="AG49" s="36"/>
      <c r="AH49" s="36"/>
      <c r="AI49" s="29" t="s">
        <v>32</v>
      </c>
      <c r="AJ49" s="36"/>
      <c r="AK49" s="36"/>
      <c r="AL49" s="36"/>
      <c r="AM49" s="244" t="str">
        <f>IF(E17="","",E17)</f>
        <v>Bohemik s.r.o.</v>
      </c>
      <c r="AN49" s="245"/>
      <c r="AO49" s="245"/>
      <c r="AP49" s="245"/>
      <c r="AQ49" s="36"/>
      <c r="AR49" s="39"/>
      <c r="AS49" s="238" t="s">
        <v>54</v>
      </c>
      <c r="AT49" s="239"/>
      <c r="AU49" s="60"/>
      <c r="AV49" s="60"/>
      <c r="AW49" s="60"/>
      <c r="AX49" s="60"/>
      <c r="AY49" s="60"/>
      <c r="AZ49" s="60"/>
      <c r="BA49" s="60"/>
      <c r="BB49" s="60"/>
      <c r="BC49" s="60"/>
      <c r="BD49" s="61"/>
      <c r="BE49" s="34"/>
    </row>
    <row r="50" spans="1:91" s="2" customFormat="1" ht="15.2" customHeight="1">
      <c r="A50" s="34"/>
      <c r="B50" s="35"/>
      <c r="C50" s="29" t="s">
        <v>30</v>
      </c>
      <c r="D50" s="36"/>
      <c r="E50" s="36"/>
      <c r="F50" s="36"/>
      <c r="G50" s="36"/>
      <c r="H50" s="36"/>
      <c r="I50" s="36"/>
      <c r="J50" s="36"/>
      <c r="K50" s="36"/>
      <c r="L50" s="52" t="str">
        <f>IF(E14= "Vyplň údaj","",E14)</f>
        <v/>
      </c>
      <c r="M50" s="36"/>
      <c r="N50" s="36"/>
      <c r="O50" s="36"/>
      <c r="P50" s="36"/>
      <c r="Q50" s="36"/>
      <c r="R50" s="36"/>
      <c r="S50" s="36"/>
      <c r="T50" s="36"/>
      <c r="U50" s="36"/>
      <c r="V50" s="36"/>
      <c r="W50" s="36"/>
      <c r="X50" s="36"/>
      <c r="Y50" s="36"/>
      <c r="Z50" s="36"/>
      <c r="AA50" s="36"/>
      <c r="AB50" s="36"/>
      <c r="AC50" s="36"/>
      <c r="AD50" s="36"/>
      <c r="AE50" s="36"/>
      <c r="AF50" s="36"/>
      <c r="AG50" s="36"/>
      <c r="AH50" s="36"/>
      <c r="AI50" s="29" t="s">
        <v>37</v>
      </c>
      <c r="AJ50" s="36"/>
      <c r="AK50" s="36"/>
      <c r="AL50" s="36"/>
      <c r="AM50" s="244" t="str">
        <f>IF(E20="","",E20)</f>
        <v>Bohemik s.r.o.</v>
      </c>
      <c r="AN50" s="245"/>
      <c r="AO50" s="245"/>
      <c r="AP50" s="245"/>
      <c r="AQ50" s="36"/>
      <c r="AR50" s="39"/>
      <c r="AS50" s="240"/>
      <c r="AT50" s="241"/>
      <c r="AU50" s="62"/>
      <c r="AV50" s="62"/>
      <c r="AW50" s="62"/>
      <c r="AX50" s="62"/>
      <c r="AY50" s="62"/>
      <c r="AZ50" s="62"/>
      <c r="BA50" s="62"/>
      <c r="BB50" s="62"/>
      <c r="BC50" s="62"/>
      <c r="BD50" s="63"/>
      <c r="BE50" s="34"/>
    </row>
    <row r="51" spans="1:91" s="2" customFormat="1" ht="10.9" customHeight="1">
      <c r="A51" s="34"/>
      <c r="B51" s="35"/>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9"/>
      <c r="AS51" s="242"/>
      <c r="AT51" s="243"/>
      <c r="AU51" s="64"/>
      <c r="AV51" s="64"/>
      <c r="AW51" s="64"/>
      <c r="AX51" s="64"/>
      <c r="AY51" s="64"/>
      <c r="AZ51" s="64"/>
      <c r="BA51" s="64"/>
      <c r="BB51" s="64"/>
      <c r="BC51" s="64"/>
      <c r="BD51" s="65"/>
      <c r="BE51" s="34"/>
    </row>
    <row r="52" spans="1:91" s="2" customFormat="1" ht="29.25" customHeight="1">
      <c r="A52" s="34"/>
      <c r="B52" s="35"/>
      <c r="C52" s="249" t="s">
        <v>55</v>
      </c>
      <c r="D52" s="250"/>
      <c r="E52" s="250"/>
      <c r="F52" s="250"/>
      <c r="G52" s="250"/>
      <c r="H52" s="66"/>
      <c r="I52" s="252" t="s">
        <v>56</v>
      </c>
      <c r="J52" s="250"/>
      <c r="K52" s="250"/>
      <c r="L52" s="250"/>
      <c r="M52" s="250"/>
      <c r="N52" s="250"/>
      <c r="O52" s="250"/>
      <c r="P52" s="250"/>
      <c r="Q52" s="250"/>
      <c r="R52" s="250"/>
      <c r="S52" s="250"/>
      <c r="T52" s="250"/>
      <c r="U52" s="250"/>
      <c r="V52" s="250"/>
      <c r="W52" s="250"/>
      <c r="X52" s="250"/>
      <c r="Y52" s="250"/>
      <c r="Z52" s="250"/>
      <c r="AA52" s="250"/>
      <c r="AB52" s="250"/>
      <c r="AC52" s="250"/>
      <c r="AD52" s="250"/>
      <c r="AE52" s="250"/>
      <c r="AF52" s="250"/>
      <c r="AG52" s="251" t="s">
        <v>57</v>
      </c>
      <c r="AH52" s="250"/>
      <c r="AI52" s="250"/>
      <c r="AJ52" s="250"/>
      <c r="AK52" s="250"/>
      <c r="AL52" s="250"/>
      <c r="AM52" s="250"/>
      <c r="AN52" s="252" t="s">
        <v>58</v>
      </c>
      <c r="AO52" s="250"/>
      <c r="AP52" s="250"/>
      <c r="AQ52" s="67" t="s">
        <v>59</v>
      </c>
      <c r="AR52" s="39"/>
      <c r="AS52" s="68" t="s">
        <v>60</v>
      </c>
      <c r="AT52" s="69" t="s">
        <v>61</v>
      </c>
      <c r="AU52" s="69" t="s">
        <v>62</v>
      </c>
      <c r="AV52" s="69" t="s">
        <v>63</v>
      </c>
      <c r="AW52" s="69" t="s">
        <v>64</v>
      </c>
      <c r="AX52" s="69" t="s">
        <v>65</v>
      </c>
      <c r="AY52" s="69" t="s">
        <v>66</v>
      </c>
      <c r="AZ52" s="69" t="s">
        <v>67</v>
      </c>
      <c r="BA52" s="69" t="s">
        <v>68</v>
      </c>
      <c r="BB52" s="69" t="s">
        <v>69</v>
      </c>
      <c r="BC52" s="69" t="s">
        <v>70</v>
      </c>
      <c r="BD52" s="70" t="s">
        <v>71</v>
      </c>
      <c r="BE52" s="34"/>
    </row>
    <row r="53" spans="1:91" s="2" customFormat="1" ht="10.9" customHeight="1">
      <c r="A53" s="34"/>
      <c r="B53" s="35"/>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9"/>
      <c r="AS53" s="71"/>
      <c r="AT53" s="72"/>
      <c r="AU53" s="72"/>
      <c r="AV53" s="72"/>
      <c r="AW53" s="72"/>
      <c r="AX53" s="72"/>
      <c r="AY53" s="72"/>
      <c r="AZ53" s="72"/>
      <c r="BA53" s="72"/>
      <c r="BB53" s="72"/>
      <c r="BC53" s="72"/>
      <c r="BD53" s="73"/>
      <c r="BE53" s="34"/>
    </row>
    <row r="54" spans="1:91" s="6" customFormat="1" ht="32.450000000000003" customHeight="1">
      <c r="B54" s="74"/>
      <c r="C54" s="75" t="s">
        <v>72</v>
      </c>
      <c r="D54" s="76"/>
      <c r="E54" s="76"/>
      <c r="F54" s="76"/>
      <c r="G54" s="76"/>
      <c r="H54" s="76"/>
      <c r="I54" s="76"/>
      <c r="J54" s="76"/>
      <c r="K54" s="76"/>
      <c r="L54" s="76"/>
      <c r="M54" s="76"/>
      <c r="N54" s="76"/>
      <c r="O54" s="76"/>
      <c r="P54" s="76"/>
      <c r="Q54" s="76"/>
      <c r="R54" s="76"/>
      <c r="S54" s="76"/>
      <c r="T54" s="76"/>
      <c r="U54" s="76"/>
      <c r="V54" s="76"/>
      <c r="W54" s="76"/>
      <c r="X54" s="76"/>
      <c r="Y54" s="76"/>
      <c r="Z54" s="76"/>
      <c r="AA54" s="76"/>
      <c r="AB54" s="76"/>
      <c r="AC54" s="76"/>
      <c r="AD54" s="76"/>
      <c r="AE54" s="76"/>
      <c r="AF54" s="76"/>
      <c r="AG54" s="253">
        <f>ROUND(SUM(AG55:AG60),2)</f>
        <v>449050</v>
      </c>
      <c r="AH54" s="253"/>
      <c r="AI54" s="253"/>
      <c r="AJ54" s="253"/>
      <c r="AK54" s="253"/>
      <c r="AL54" s="253"/>
      <c r="AM54" s="253"/>
      <c r="AN54" s="254">
        <f t="shared" ref="AN54:AN60" si="0">SUM(AG54,AT54)</f>
        <v>543350.5</v>
      </c>
      <c r="AO54" s="254"/>
      <c r="AP54" s="254"/>
      <c r="AQ54" s="78" t="s">
        <v>18</v>
      </c>
      <c r="AR54" s="79"/>
      <c r="AS54" s="80">
        <f>ROUND(SUM(AS55:AS60),2)</f>
        <v>0</v>
      </c>
      <c r="AT54" s="81">
        <f t="shared" ref="AT54:AT60" si="1">ROUND(SUM(AV54:AW54),2)</f>
        <v>94300.5</v>
      </c>
      <c r="AU54" s="82">
        <f>ROUND(SUM(AU55:AU60),5)</f>
        <v>0</v>
      </c>
      <c r="AV54" s="81">
        <f>ROUND(AZ54*L29,2)</f>
        <v>94300.5</v>
      </c>
      <c r="AW54" s="81">
        <f>ROUND(BA54*L30,2)</f>
        <v>0</v>
      </c>
      <c r="AX54" s="81">
        <f>ROUND(BB54*L29,2)</f>
        <v>0</v>
      </c>
      <c r="AY54" s="81">
        <f>ROUND(BC54*L30,2)</f>
        <v>0</v>
      </c>
      <c r="AZ54" s="81">
        <f>ROUND(SUM(AZ55:AZ60),2)</f>
        <v>449050</v>
      </c>
      <c r="BA54" s="81">
        <f>ROUND(SUM(BA55:BA60),2)</f>
        <v>0</v>
      </c>
      <c r="BB54" s="81">
        <f>ROUND(SUM(BB55:BB60),2)</f>
        <v>0</v>
      </c>
      <c r="BC54" s="81">
        <f>ROUND(SUM(BC55:BC60),2)</f>
        <v>0</v>
      </c>
      <c r="BD54" s="83">
        <f>ROUND(SUM(BD55:BD60),2)</f>
        <v>0</v>
      </c>
      <c r="BS54" s="84" t="s">
        <v>73</v>
      </c>
      <c r="BT54" s="84" t="s">
        <v>74</v>
      </c>
      <c r="BU54" s="85" t="s">
        <v>75</v>
      </c>
      <c r="BV54" s="84" t="s">
        <v>76</v>
      </c>
      <c r="BW54" s="84" t="s">
        <v>5</v>
      </c>
      <c r="BX54" s="84" t="s">
        <v>77</v>
      </c>
      <c r="CL54" s="84" t="s">
        <v>18</v>
      </c>
    </row>
    <row r="55" spans="1:91" s="7" customFormat="1" ht="16.5" customHeight="1">
      <c r="A55" s="86" t="s">
        <v>78</v>
      </c>
      <c r="B55" s="87"/>
      <c r="C55" s="88"/>
      <c r="D55" s="246" t="s">
        <v>79</v>
      </c>
      <c r="E55" s="246"/>
      <c r="F55" s="246"/>
      <c r="G55" s="246"/>
      <c r="H55" s="246"/>
      <c r="I55" s="89"/>
      <c r="J55" s="246" t="s">
        <v>80</v>
      </c>
      <c r="K55" s="246"/>
      <c r="L55" s="246"/>
      <c r="M55" s="246"/>
      <c r="N55" s="246"/>
      <c r="O55" s="246"/>
      <c r="P55" s="246"/>
      <c r="Q55" s="246"/>
      <c r="R55" s="246"/>
      <c r="S55" s="246"/>
      <c r="T55" s="246"/>
      <c r="U55" s="246"/>
      <c r="V55" s="246"/>
      <c r="W55" s="246"/>
      <c r="X55" s="246"/>
      <c r="Y55" s="246"/>
      <c r="Z55" s="246"/>
      <c r="AA55" s="246"/>
      <c r="AB55" s="246"/>
      <c r="AC55" s="246"/>
      <c r="AD55" s="246"/>
      <c r="AE55" s="246"/>
      <c r="AF55" s="246"/>
      <c r="AG55" s="247">
        <f>'D1.1 - Stavba - DP08'!J30</f>
        <v>0</v>
      </c>
      <c r="AH55" s="248"/>
      <c r="AI55" s="248"/>
      <c r="AJ55" s="248"/>
      <c r="AK55" s="248"/>
      <c r="AL55" s="248"/>
      <c r="AM55" s="248"/>
      <c r="AN55" s="247">
        <f t="shared" si="0"/>
        <v>0</v>
      </c>
      <c r="AO55" s="248"/>
      <c r="AP55" s="248"/>
      <c r="AQ55" s="90" t="s">
        <v>81</v>
      </c>
      <c r="AR55" s="91"/>
      <c r="AS55" s="92">
        <v>0</v>
      </c>
      <c r="AT55" s="93">
        <f t="shared" si="1"/>
        <v>0</v>
      </c>
      <c r="AU55" s="94">
        <f>'D1.1 - Stavba - DP08'!P99</f>
        <v>0</v>
      </c>
      <c r="AV55" s="93">
        <f>'D1.1 - Stavba - DP08'!J33</f>
        <v>0</v>
      </c>
      <c r="AW55" s="93">
        <f>'D1.1 - Stavba - DP08'!J34</f>
        <v>0</v>
      </c>
      <c r="AX55" s="93">
        <f>'D1.1 - Stavba - DP08'!J35</f>
        <v>0</v>
      </c>
      <c r="AY55" s="93">
        <f>'D1.1 - Stavba - DP08'!J36</f>
        <v>0</v>
      </c>
      <c r="AZ55" s="93">
        <f>'D1.1 - Stavba - DP08'!F33</f>
        <v>0</v>
      </c>
      <c r="BA55" s="93">
        <f>'D1.1 - Stavba - DP08'!F34</f>
        <v>0</v>
      </c>
      <c r="BB55" s="93">
        <f>'D1.1 - Stavba - DP08'!F35</f>
        <v>0</v>
      </c>
      <c r="BC55" s="93">
        <f>'D1.1 - Stavba - DP08'!F36</f>
        <v>0</v>
      </c>
      <c r="BD55" s="95">
        <f>'D1.1 - Stavba - DP08'!F37</f>
        <v>0</v>
      </c>
      <c r="BT55" s="96" t="s">
        <v>82</v>
      </c>
      <c r="BV55" s="96" t="s">
        <v>76</v>
      </c>
      <c r="BW55" s="96" t="s">
        <v>83</v>
      </c>
      <c r="BX55" s="96" t="s">
        <v>5</v>
      </c>
      <c r="CL55" s="96" t="s">
        <v>18</v>
      </c>
      <c r="CM55" s="96" t="s">
        <v>84</v>
      </c>
    </row>
    <row r="56" spans="1:91" s="7" customFormat="1" ht="16.5" customHeight="1">
      <c r="A56" s="86" t="s">
        <v>78</v>
      </c>
      <c r="B56" s="87"/>
      <c r="C56" s="88"/>
      <c r="D56" s="246" t="s">
        <v>85</v>
      </c>
      <c r="E56" s="246"/>
      <c r="F56" s="246"/>
      <c r="G56" s="246"/>
      <c r="H56" s="246"/>
      <c r="I56" s="89"/>
      <c r="J56" s="246" t="s">
        <v>86</v>
      </c>
      <c r="K56" s="246"/>
      <c r="L56" s="246"/>
      <c r="M56" s="246"/>
      <c r="N56" s="246"/>
      <c r="O56" s="246"/>
      <c r="P56" s="246"/>
      <c r="Q56" s="246"/>
      <c r="R56" s="246"/>
      <c r="S56" s="246"/>
      <c r="T56" s="246"/>
      <c r="U56" s="246"/>
      <c r="V56" s="246"/>
      <c r="W56" s="246"/>
      <c r="X56" s="246"/>
      <c r="Y56" s="246"/>
      <c r="Z56" s="246"/>
      <c r="AA56" s="246"/>
      <c r="AB56" s="246"/>
      <c r="AC56" s="246"/>
      <c r="AD56" s="246"/>
      <c r="AE56" s="246"/>
      <c r="AF56" s="246"/>
      <c r="AG56" s="247">
        <f>'D1.4.1 - Zdravotně techni...'!J30</f>
        <v>0</v>
      </c>
      <c r="AH56" s="248"/>
      <c r="AI56" s="248"/>
      <c r="AJ56" s="248"/>
      <c r="AK56" s="248"/>
      <c r="AL56" s="248"/>
      <c r="AM56" s="248"/>
      <c r="AN56" s="247">
        <f t="shared" si="0"/>
        <v>0</v>
      </c>
      <c r="AO56" s="248"/>
      <c r="AP56" s="248"/>
      <c r="AQ56" s="90" t="s">
        <v>81</v>
      </c>
      <c r="AR56" s="91"/>
      <c r="AS56" s="92">
        <v>0</v>
      </c>
      <c r="AT56" s="93">
        <f t="shared" si="1"/>
        <v>0</v>
      </c>
      <c r="AU56" s="94">
        <f>'D1.4.1 - Zdravotně techni...'!P86</f>
        <v>0</v>
      </c>
      <c r="AV56" s="93">
        <f>'D1.4.1 - Zdravotně techni...'!J33</f>
        <v>0</v>
      </c>
      <c r="AW56" s="93">
        <f>'D1.4.1 - Zdravotně techni...'!J34</f>
        <v>0</v>
      </c>
      <c r="AX56" s="93">
        <f>'D1.4.1 - Zdravotně techni...'!J35</f>
        <v>0</v>
      </c>
      <c r="AY56" s="93">
        <f>'D1.4.1 - Zdravotně techni...'!J36</f>
        <v>0</v>
      </c>
      <c r="AZ56" s="93">
        <f>'D1.4.1 - Zdravotně techni...'!F33</f>
        <v>0</v>
      </c>
      <c r="BA56" s="93">
        <f>'D1.4.1 - Zdravotně techni...'!F34</f>
        <v>0</v>
      </c>
      <c r="BB56" s="93">
        <f>'D1.4.1 - Zdravotně techni...'!F35</f>
        <v>0</v>
      </c>
      <c r="BC56" s="93">
        <f>'D1.4.1 - Zdravotně techni...'!F36</f>
        <v>0</v>
      </c>
      <c r="BD56" s="95">
        <f>'D1.4.1 - Zdravotně techni...'!F37</f>
        <v>0</v>
      </c>
      <c r="BT56" s="96" t="s">
        <v>82</v>
      </c>
      <c r="BV56" s="96" t="s">
        <v>76</v>
      </c>
      <c r="BW56" s="96" t="s">
        <v>87</v>
      </c>
      <c r="BX56" s="96" t="s">
        <v>5</v>
      </c>
      <c r="CL56" s="96" t="s">
        <v>18</v>
      </c>
      <c r="CM56" s="96" t="s">
        <v>84</v>
      </c>
    </row>
    <row r="57" spans="1:91" s="7" customFormat="1" ht="16.5" customHeight="1">
      <c r="A57" s="86" t="s">
        <v>78</v>
      </c>
      <c r="B57" s="87"/>
      <c r="C57" s="88"/>
      <c r="D57" s="246" t="s">
        <v>88</v>
      </c>
      <c r="E57" s="246"/>
      <c r="F57" s="246"/>
      <c r="G57" s="246"/>
      <c r="H57" s="246"/>
      <c r="I57" s="89"/>
      <c r="J57" s="246" t="s">
        <v>89</v>
      </c>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7">
        <f>'D1.4.2 - Chlazení - DP08'!J30</f>
        <v>0</v>
      </c>
      <c r="AH57" s="248"/>
      <c r="AI57" s="248"/>
      <c r="AJ57" s="248"/>
      <c r="AK57" s="248"/>
      <c r="AL57" s="248"/>
      <c r="AM57" s="248"/>
      <c r="AN57" s="247">
        <f t="shared" si="0"/>
        <v>0</v>
      </c>
      <c r="AO57" s="248"/>
      <c r="AP57" s="248"/>
      <c r="AQ57" s="90" t="s">
        <v>81</v>
      </c>
      <c r="AR57" s="91"/>
      <c r="AS57" s="92">
        <v>0</v>
      </c>
      <c r="AT57" s="93">
        <f t="shared" si="1"/>
        <v>0</v>
      </c>
      <c r="AU57" s="94">
        <f>'D1.4.2 - Chlazení - DP08'!P90</f>
        <v>0</v>
      </c>
      <c r="AV57" s="93">
        <f>'D1.4.2 - Chlazení - DP08'!J33</f>
        <v>0</v>
      </c>
      <c r="AW57" s="93">
        <f>'D1.4.2 - Chlazení - DP08'!J34</f>
        <v>0</v>
      </c>
      <c r="AX57" s="93">
        <f>'D1.4.2 - Chlazení - DP08'!J35</f>
        <v>0</v>
      </c>
      <c r="AY57" s="93">
        <f>'D1.4.2 - Chlazení - DP08'!J36</f>
        <v>0</v>
      </c>
      <c r="AZ57" s="93">
        <f>'D1.4.2 - Chlazení - DP08'!F33</f>
        <v>0</v>
      </c>
      <c r="BA57" s="93">
        <f>'D1.4.2 - Chlazení - DP08'!F34</f>
        <v>0</v>
      </c>
      <c r="BB57" s="93">
        <f>'D1.4.2 - Chlazení - DP08'!F35</f>
        <v>0</v>
      </c>
      <c r="BC57" s="93">
        <f>'D1.4.2 - Chlazení - DP08'!F36</f>
        <v>0</v>
      </c>
      <c r="BD57" s="95">
        <f>'D1.4.2 - Chlazení - DP08'!F37</f>
        <v>0</v>
      </c>
      <c r="BT57" s="96" t="s">
        <v>82</v>
      </c>
      <c r="BV57" s="96" t="s">
        <v>76</v>
      </c>
      <c r="BW57" s="96" t="s">
        <v>90</v>
      </c>
      <c r="BX57" s="96" t="s">
        <v>5</v>
      </c>
      <c r="CL57" s="96" t="s">
        <v>18</v>
      </c>
      <c r="CM57" s="96" t="s">
        <v>84</v>
      </c>
    </row>
    <row r="58" spans="1:91" s="7" customFormat="1" ht="16.5" customHeight="1">
      <c r="A58" s="86" t="s">
        <v>78</v>
      </c>
      <c r="B58" s="87"/>
      <c r="C58" s="88"/>
      <c r="D58" s="246" t="s">
        <v>91</v>
      </c>
      <c r="E58" s="246"/>
      <c r="F58" s="246"/>
      <c r="G58" s="246"/>
      <c r="H58" s="246"/>
      <c r="I58" s="89"/>
      <c r="J58" s="246" t="s">
        <v>92</v>
      </c>
      <c r="K58" s="246"/>
      <c r="L58" s="246"/>
      <c r="M58" s="246"/>
      <c r="N58" s="246"/>
      <c r="O58" s="246"/>
      <c r="P58" s="246"/>
      <c r="Q58" s="246"/>
      <c r="R58" s="246"/>
      <c r="S58" s="246"/>
      <c r="T58" s="246"/>
      <c r="U58" s="246"/>
      <c r="V58" s="246"/>
      <c r="W58" s="246"/>
      <c r="X58" s="246"/>
      <c r="Y58" s="246"/>
      <c r="Z58" s="246"/>
      <c r="AA58" s="246"/>
      <c r="AB58" s="246"/>
      <c r="AC58" s="246"/>
      <c r="AD58" s="246"/>
      <c r="AE58" s="246"/>
      <c r="AF58" s="246"/>
      <c r="AG58" s="247">
        <f>'D1.4.4 - Elektroinstalace...'!J30</f>
        <v>337155</v>
      </c>
      <c r="AH58" s="248"/>
      <c r="AI58" s="248"/>
      <c r="AJ58" s="248"/>
      <c r="AK58" s="248"/>
      <c r="AL58" s="248"/>
      <c r="AM58" s="248"/>
      <c r="AN58" s="247">
        <f t="shared" si="0"/>
        <v>407957.55</v>
      </c>
      <c r="AO58" s="248"/>
      <c r="AP58" s="248"/>
      <c r="AQ58" s="90" t="s">
        <v>81</v>
      </c>
      <c r="AR58" s="91"/>
      <c r="AS58" s="92">
        <v>0</v>
      </c>
      <c r="AT58" s="93">
        <f t="shared" si="1"/>
        <v>70802.55</v>
      </c>
      <c r="AU58" s="94">
        <f>'D1.4.4 - Elektroinstalace...'!P86</f>
        <v>0</v>
      </c>
      <c r="AV58" s="93">
        <f>'D1.4.4 - Elektroinstalace...'!J33</f>
        <v>70802.55</v>
      </c>
      <c r="AW58" s="93">
        <f>'D1.4.4 - Elektroinstalace...'!J34</f>
        <v>0</v>
      </c>
      <c r="AX58" s="93">
        <f>'D1.4.4 - Elektroinstalace...'!J35</f>
        <v>0</v>
      </c>
      <c r="AY58" s="93">
        <f>'D1.4.4 - Elektroinstalace...'!J36</f>
        <v>0</v>
      </c>
      <c r="AZ58" s="93">
        <f>'D1.4.4 - Elektroinstalace...'!F33</f>
        <v>337155</v>
      </c>
      <c r="BA58" s="93">
        <f>'D1.4.4 - Elektroinstalace...'!F34</f>
        <v>0</v>
      </c>
      <c r="BB58" s="93">
        <f>'D1.4.4 - Elektroinstalace...'!F35</f>
        <v>0</v>
      </c>
      <c r="BC58" s="93">
        <f>'D1.4.4 - Elektroinstalace...'!F36</f>
        <v>0</v>
      </c>
      <c r="BD58" s="95">
        <f>'D1.4.4 - Elektroinstalace...'!F37</f>
        <v>0</v>
      </c>
      <c r="BT58" s="96" t="s">
        <v>82</v>
      </c>
      <c r="BV58" s="96" t="s">
        <v>76</v>
      </c>
      <c r="BW58" s="96" t="s">
        <v>93</v>
      </c>
      <c r="BX58" s="96" t="s">
        <v>5</v>
      </c>
      <c r="CL58" s="96" t="s">
        <v>18</v>
      </c>
      <c r="CM58" s="96" t="s">
        <v>84</v>
      </c>
    </row>
    <row r="59" spans="1:91" s="7" customFormat="1" ht="16.5" customHeight="1">
      <c r="A59" s="86" t="s">
        <v>78</v>
      </c>
      <c r="B59" s="87"/>
      <c r="C59" s="88"/>
      <c r="D59" s="246" t="s">
        <v>94</v>
      </c>
      <c r="E59" s="246"/>
      <c r="F59" s="246"/>
      <c r="G59" s="246"/>
      <c r="H59" s="246"/>
      <c r="I59" s="89"/>
      <c r="J59" s="246" t="s">
        <v>95</v>
      </c>
      <c r="K59" s="246"/>
      <c r="L59" s="246"/>
      <c r="M59" s="246"/>
      <c r="N59" s="246"/>
      <c r="O59" s="246"/>
      <c r="P59" s="246"/>
      <c r="Q59" s="246"/>
      <c r="R59" s="246"/>
      <c r="S59" s="246"/>
      <c r="T59" s="246"/>
      <c r="U59" s="246"/>
      <c r="V59" s="246"/>
      <c r="W59" s="246"/>
      <c r="X59" s="246"/>
      <c r="Y59" s="246"/>
      <c r="Z59" s="246"/>
      <c r="AA59" s="246"/>
      <c r="AB59" s="246"/>
      <c r="AC59" s="246"/>
      <c r="AD59" s="246"/>
      <c r="AE59" s="246"/>
      <c r="AF59" s="246"/>
      <c r="AG59" s="247">
        <f>'D1.4.5 - Měření a regulac...'!J30</f>
        <v>111895</v>
      </c>
      <c r="AH59" s="248"/>
      <c r="AI59" s="248"/>
      <c r="AJ59" s="248"/>
      <c r="AK59" s="248"/>
      <c r="AL59" s="248"/>
      <c r="AM59" s="248"/>
      <c r="AN59" s="247">
        <f t="shared" si="0"/>
        <v>135392.95000000001</v>
      </c>
      <c r="AO59" s="248"/>
      <c r="AP59" s="248"/>
      <c r="AQ59" s="90" t="s">
        <v>81</v>
      </c>
      <c r="AR59" s="91"/>
      <c r="AS59" s="92">
        <v>0</v>
      </c>
      <c r="AT59" s="93">
        <f t="shared" si="1"/>
        <v>23497.95</v>
      </c>
      <c r="AU59" s="94">
        <f>'D1.4.5 - Měření a regulac...'!P85</f>
        <v>0</v>
      </c>
      <c r="AV59" s="93">
        <f>'D1.4.5 - Měření a regulac...'!J33</f>
        <v>23497.95</v>
      </c>
      <c r="AW59" s="93">
        <f>'D1.4.5 - Měření a regulac...'!J34</f>
        <v>0</v>
      </c>
      <c r="AX59" s="93">
        <f>'D1.4.5 - Měření a regulac...'!J35</f>
        <v>0</v>
      </c>
      <c r="AY59" s="93">
        <f>'D1.4.5 - Měření a regulac...'!J36</f>
        <v>0</v>
      </c>
      <c r="AZ59" s="93">
        <f>'D1.4.5 - Měření a regulac...'!F33</f>
        <v>111895</v>
      </c>
      <c r="BA59" s="93">
        <f>'D1.4.5 - Měření a regulac...'!F34</f>
        <v>0</v>
      </c>
      <c r="BB59" s="93">
        <f>'D1.4.5 - Měření a regulac...'!F35</f>
        <v>0</v>
      </c>
      <c r="BC59" s="93">
        <f>'D1.4.5 - Měření a regulac...'!F36</f>
        <v>0</v>
      </c>
      <c r="BD59" s="95">
        <f>'D1.4.5 - Měření a regulac...'!F37</f>
        <v>0</v>
      </c>
      <c r="BT59" s="96" t="s">
        <v>82</v>
      </c>
      <c r="BV59" s="96" t="s">
        <v>76</v>
      </c>
      <c r="BW59" s="96" t="s">
        <v>96</v>
      </c>
      <c r="BX59" s="96" t="s">
        <v>5</v>
      </c>
      <c r="CL59" s="96" t="s">
        <v>18</v>
      </c>
      <c r="CM59" s="96" t="s">
        <v>84</v>
      </c>
    </row>
    <row r="60" spans="1:91" s="7" customFormat="1" ht="16.5" customHeight="1">
      <c r="A60" s="86" t="s">
        <v>78</v>
      </c>
      <c r="B60" s="87"/>
      <c r="C60" s="88"/>
      <c r="D60" s="246" t="s">
        <v>97</v>
      </c>
      <c r="E60" s="246"/>
      <c r="F60" s="246"/>
      <c r="G60" s="246"/>
      <c r="H60" s="246"/>
      <c r="I60" s="89"/>
      <c r="J60" s="246" t="s">
        <v>98</v>
      </c>
      <c r="K60" s="246"/>
      <c r="L60" s="246"/>
      <c r="M60" s="246"/>
      <c r="N60" s="246"/>
      <c r="O60" s="246"/>
      <c r="P60" s="246"/>
      <c r="Q60" s="246"/>
      <c r="R60" s="246"/>
      <c r="S60" s="246"/>
      <c r="T60" s="246"/>
      <c r="U60" s="246"/>
      <c r="V60" s="246"/>
      <c r="W60" s="246"/>
      <c r="X60" s="246"/>
      <c r="Y60" s="246"/>
      <c r="Z60" s="246"/>
      <c r="AA60" s="246"/>
      <c r="AB60" s="246"/>
      <c r="AC60" s="246"/>
      <c r="AD60" s="246"/>
      <c r="AE60" s="246"/>
      <c r="AF60" s="246"/>
      <c r="AG60" s="247">
        <f>'D1.4.6 - Stínění - DP08'!J30</f>
        <v>0</v>
      </c>
      <c r="AH60" s="248"/>
      <c r="AI60" s="248"/>
      <c r="AJ60" s="248"/>
      <c r="AK60" s="248"/>
      <c r="AL60" s="248"/>
      <c r="AM60" s="248"/>
      <c r="AN60" s="247">
        <f t="shared" si="0"/>
        <v>0</v>
      </c>
      <c r="AO60" s="248"/>
      <c r="AP60" s="248"/>
      <c r="AQ60" s="90" t="s">
        <v>81</v>
      </c>
      <c r="AR60" s="91"/>
      <c r="AS60" s="97">
        <v>0</v>
      </c>
      <c r="AT60" s="98">
        <f t="shared" si="1"/>
        <v>0</v>
      </c>
      <c r="AU60" s="99">
        <f>'D1.4.6 - Stínění - DP08'!P84</f>
        <v>0</v>
      </c>
      <c r="AV60" s="98">
        <f>'D1.4.6 - Stínění - DP08'!J33</f>
        <v>0</v>
      </c>
      <c r="AW60" s="98">
        <f>'D1.4.6 - Stínění - DP08'!J34</f>
        <v>0</v>
      </c>
      <c r="AX60" s="98">
        <f>'D1.4.6 - Stínění - DP08'!J35</f>
        <v>0</v>
      </c>
      <c r="AY60" s="98">
        <f>'D1.4.6 - Stínění - DP08'!J36</f>
        <v>0</v>
      </c>
      <c r="AZ60" s="98">
        <f>'D1.4.6 - Stínění - DP08'!F33</f>
        <v>0</v>
      </c>
      <c r="BA60" s="98">
        <f>'D1.4.6 - Stínění - DP08'!F34</f>
        <v>0</v>
      </c>
      <c r="BB60" s="98">
        <f>'D1.4.6 - Stínění - DP08'!F35</f>
        <v>0</v>
      </c>
      <c r="BC60" s="98">
        <f>'D1.4.6 - Stínění - DP08'!F36</f>
        <v>0</v>
      </c>
      <c r="BD60" s="100">
        <f>'D1.4.6 - Stínění - DP08'!F37</f>
        <v>0</v>
      </c>
      <c r="BT60" s="96" t="s">
        <v>82</v>
      </c>
      <c r="BV60" s="96" t="s">
        <v>76</v>
      </c>
      <c r="BW60" s="96" t="s">
        <v>99</v>
      </c>
      <c r="BX60" s="96" t="s">
        <v>5</v>
      </c>
      <c r="CL60" s="96" t="s">
        <v>18</v>
      </c>
      <c r="CM60" s="96" t="s">
        <v>84</v>
      </c>
    </row>
    <row r="61" spans="1:91" s="2" customFormat="1" ht="30" customHeight="1">
      <c r="A61" s="34"/>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9"/>
      <c r="AS61" s="34"/>
      <c r="AT61" s="34"/>
      <c r="AU61" s="34"/>
      <c r="AV61" s="34"/>
      <c r="AW61" s="34"/>
      <c r="AX61" s="34"/>
      <c r="AY61" s="34"/>
      <c r="AZ61" s="34"/>
      <c r="BA61" s="34"/>
      <c r="BB61" s="34"/>
      <c r="BC61" s="34"/>
      <c r="BD61" s="34"/>
      <c r="BE61" s="34"/>
    </row>
    <row r="62" spans="1:91" s="2" customFormat="1" ht="6.95" customHeight="1">
      <c r="A62" s="34"/>
      <c r="B62" s="47"/>
      <c r="C62" s="48"/>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39"/>
      <c r="AS62" s="34"/>
      <c r="AT62" s="34"/>
      <c r="AU62" s="34"/>
      <c r="AV62" s="34"/>
      <c r="AW62" s="34"/>
      <c r="AX62" s="34"/>
      <c r="AY62" s="34"/>
      <c r="AZ62" s="34"/>
      <c r="BA62" s="34"/>
      <c r="BB62" s="34"/>
      <c r="BC62" s="34"/>
      <c r="BD62" s="34"/>
      <c r="BE62" s="34"/>
    </row>
  </sheetData>
  <sheetProtection algorithmName="SHA-512" hashValue="dNxjf6D1LY5l19yCCRBLvhTa4uLh6Jcbrq+VQm7phZW3SyK3Ik9zef2t5K6C1Gs8o7VqXlmJr9e5gCtxDHzF9g==" saltValue="WYojm4SyDXZNZT1mSUZwhQ==" spinCount="100000" sheet="1" objects="1" scenarios="1"/>
  <mergeCells count="62">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60:AP60"/>
    <mergeCell ref="AG60:AM60"/>
    <mergeCell ref="AN57:AP57"/>
    <mergeCell ref="AN52:AP52"/>
    <mergeCell ref="AN55:AP55"/>
    <mergeCell ref="L45:AO45"/>
    <mergeCell ref="AM47:AN47"/>
    <mergeCell ref="AM49:AP49"/>
    <mergeCell ref="D60:H60"/>
    <mergeCell ref="J60:AF60"/>
    <mergeCell ref="AG54:AM54"/>
    <mergeCell ref="AN54:AP54"/>
    <mergeCell ref="AN58:AP58"/>
    <mergeCell ref="AG58:AM58"/>
    <mergeCell ref="D58:H58"/>
    <mergeCell ref="J58:AF58"/>
    <mergeCell ref="AN59:AP59"/>
    <mergeCell ref="AG59:AM59"/>
    <mergeCell ref="D59:H59"/>
    <mergeCell ref="J59:AF59"/>
    <mergeCell ref="J56:AF56"/>
    <mergeCell ref="D56:H56"/>
    <mergeCell ref="AG56:AM56"/>
    <mergeCell ref="AN56:AP56"/>
    <mergeCell ref="AS49:AT51"/>
    <mergeCell ref="AM50:AP50"/>
    <mergeCell ref="D57:H57"/>
    <mergeCell ref="J57:AF57"/>
    <mergeCell ref="AG57:AM57"/>
    <mergeCell ref="C52:G52"/>
    <mergeCell ref="AG52:AM52"/>
    <mergeCell ref="I52:AF52"/>
    <mergeCell ref="D55:H55"/>
    <mergeCell ref="AG55:AM55"/>
    <mergeCell ref="J55:AF55"/>
  </mergeCells>
  <hyperlinks>
    <hyperlink ref="A55" location="'D1.1 - Stavba - DP08'!C2" display="/" xr:uid="{00000000-0004-0000-0000-000000000000}"/>
    <hyperlink ref="A56" location="'D1.4.1 - Zdravotně techni...'!C2" display="/" xr:uid="{00000000-0004-0000-0000-000001000000}"/>
    <hyperlink ref="A57" location="'D1.4.2 - Chlazení - DP08'!C2" display="/" xr:uid="{00000000-0004-0000-0000-000002000000}"/>
    <hyperlink ref="A58" location="'D1.4.4 - Elektroinstalace...'!C2" display="/" xr:uid="{00000000-0004-0000-0000-000003000000}"/>
    <hyperlink ref="A59" location="'D1.4.5 - Měření a regulac...'!C2" display="/" xr:uid="{00000000-0004-0000-0000-000004000000}"/>
    <hyperlink ref="A60" location="'D1.4.6 - Stínění - DP08'!C2" display="/" xr:uid="{00000000-0004-0000-00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2:BM372"/>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83</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100</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DP08 = E1P6 + E1P7</v>
      </c>
      <c r="F7" s="282"/>
      <c r="G7" s="282"/>
      <c r="H7" s="282"/>
      <c r="L7" s="20"/>
    </row>
    <row r="8" spans="1:46" s="2" customFormat="1" ht="12" customHeight="1">
      <c r="A8" s="34"/>
      <c r="B8" s="39"/>
      <c r="C8" s="34"/>
      <c r="D8" s="105" t="s">
        <v>101</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102</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103</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104</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ROUND(J99,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ROUND((SUM(BE99:BE371)),  2)</f>
        <v>0</v>
      </c>
      <c r="G33" s="34"/>
      <c r="H33" s="34"/>
      <c r="I33" s="118">
        <v>0.21</v>
      </c>
      <c r="J33" s="117">
        <f>ROUND(((SUM(BE99:BE371))*I33),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ROUND((SUM(BF99:BF371)),  2)</f>
        <v>0</v>
      </c>
      <c r="G34" s="34"/>
      <c r="H34" s="34"/>
      <c r="I34" s="118">
        <v>0.15</v>
      </c>
      <c r="J34" s="117">
        <f>ROUND(((SUM(BF99:BF371))*I34),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ROUND((SUM(BG99:BG371)),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ROUND((SUM(BH99:BH371)),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ROUND((SUM(BI99:BI371)),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105</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DP08 = E1P6 + E1P7</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101</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D1.1 - Stavba - DP08</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Ing. Zdeněk Edlman ,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106</v>
      </c>
      <c r="D57" s="131"/>
      <c r="E57" s="131"/>
      <c r="F57" s="131"/>
      <c r="G57" s="131"/>
      <c r="H57" s="131"/>
      <c r="I57" s="131"/>
      <c r="J57" s="132" t="s">
        <v>107</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J99</f>
        <v>0</v>
      </c>
      <c r="K59" s="36"/>
      <c r="L59" s="106"/>
      <c r="S59" s="34"/>
      <c r="T59" s="34"/>
      <c r="U59" s="34"/>
      <c r="V59" s="34"/>
      <c r="W59" s="34"/>
      <c r="X59" s="34"/>
      <c r="Y59" s="34"/>
      <c r="Z59" s="34"/>
      <c r="AA59" s="34"/>
      <c r="AB59" s="34"/>
      <c r="AC59" s="34"/>
      <c r="AD59" s="34"/>
      <c r="AE59" s="34"/>
      <c r="AU59" s="17" t="s">
        <v>108</v>
      </c>
    </row>
    <row r="60" spans="1:47" s="9" customFormat="1" ht="24.95" customHeight="1">
      <c r="B60" s="134"/>
      <c r="C60" s="135"/>
      <c r="D60" s="136" t="s">
        <v>109</v>
      </c>
      <c r="E60" s="137"/>
      <c r="F60" s="137"/>
      <c r="G60" s="137"/>
      <c r="H60" s="137"/>
      <c r="I60" s="137"/>
      <c r="J60" s="138">
        <f>J100</f>
        <v>0</v>
      </c>
      <c r="K60" s="135"/>
      <c r="L60" s="139"/>
    </row>
    <row r="61" spans="1:47" s="10" customFormat="1" ht="19.899999999999999" customHeight="1">
      <c r="B61" s="140"/>
      <c r="C61" s="141"/>
      <c r="D61" s="142" t="s">
        <v>110</v>
      </c>
      <c r="E61" s="143"/>
      <c r="F61" s="143"/>
      <c r="G61" s="143"/>
      <c r="H61" s="143"/>
      <c r="I61" s="143"/>
      <c r="J61" s="144">
        <f>J101</f>
        <v>0</v>
      </c>
      <c r="K61" s="141"/>
      <c r="L61" s="145"/>
    </row>
    <row r="62" spans="1:47" s="10" customFormat="1" ht="19.899999999999999" customHeight="1">
      <c r="B62" s="140"/>
      <c r="C62" s="141"/>
      <c r="D62" s="142" t="s">
        <v>111</v>
      </c>
      <c r="E62" s="143"/>
      <c r="F62" s="143"/>
      <c r="G62" s="143"/>
      <c r="H62" s="143"/>
      <c r="I62" s="143"/>
      <c r="J62" s="144">
        <f>J114</f>
        <v>0</v>
      </c>
      <c r="K62" s="141"/>
      <c r="L62" s="145"/>
    </row>
    <row r="63" spans="1:47" s="10" customFormat="1" ht="19.899999999999999" customHeight="1">
      <c r="B63" s="140"/>
      <c r="C63" s="141"/>
      <c r="D63" s="142" t="s">
        <v>112</v>
      </c>
      <c r="E63" s="143"/>
      <c r="F63" s="143"/>
      <c r="G63" s="143"/>
      <c r="H63" s="143"/>
      <c r="I63" s="143"/>
      <c r="J63" s="144">
        <f>J157</f>
        <v>0</v>
      </c>
      <c r="K63" s="141"/>
      <c r="L63" s="145"/>
    </row>
    <row r="64" spans="1:47" s="10" customFormat="1" ht="19.899999999999999" customHeight="1">
      <c r="B64" s="140"/>
      <c r="C64" s="141"/>
      <c r="D64" s="142" t="s">
        <v>113</v>
      </c>
      <c r="E64" s="143"/>
      <c r="F64" s="143"/>
      <c r="G64" s="143"/>
      <c r="H64" s="143"/>
      <c r="I64" s="143"/>
      <c r="J64" s="144">
        <f>J194</f>
        <v>0</v>
      </c>
      <c r="K64" s="141"/>
      <c r="L64" s="145"/>
    </row>
    <row r="65" spans="1:31" s="10" customFormat="1" ht="19.899999999999999" customHeight="1">
      <c r="B65" s="140"/>
      <c r="C65" s="141"/>
      <c r="D65" s="142" t="s">
        <v>114</v>
      </c>
      <c r="E65" s="143"/>
      <c r="F65" s="143"/>
      <c r="G65" s="143"/>
      <c r="H65" s="143"/>
      <c r="I65" s="143"/>
      <c r="J65" s="144">
        <f>J206</f>
        <v>0</v>
      </c>
      <c r="K65" s="141"/>
      <c r="L65" s="145"/>
    </row>
    <row r="66" spans="1:31" s="9" customFormat="1" ht="24.95" customHeight="1">
      <c r="B66" s="134"/>
      <c r="C66" s="135"/>
      <c r="D66" s="136" t="s">
        <v>115</v>
      </c>
      <c r="E66" s="137"/>
      <c r="F66" s="137"/>
      <c r="G66" s="137"/>
      <c r="H66" s="137"/>
      <c r="I66" s="137"/>
      <c r="J66" s="138">
        <f>J209</f>
        <v>0</v>
      </c>
      <c r="K66" s="135"/>
      <c r="L66" s="139"/>
    </row>
    <row r="67" spans="1:31" s="10" customFormat="1" ht="19.899999999999999" customHeight="1">
      <c r="B67" s="140"/>
      <c r="C67" s="141"/>
      <c r="D67" s="142" t="s">
        <v>116</v>
      </c>
      <c r="E67" s="143"/>
      <c r="F67" s="143"/>
      <c r="G67" s="143"/>
      <c r="H67" s="143"/>
      <c r="I67" s="143"/>
      <c r="J67" s="144">
        <f>J210</f>
        <v>0</v>
      </c>
      <c r="K67" s="141"/>
      <c r="L67" s="145"/>
    </row>
    <row r="68" spans="1:31" s="10" customFormat="1" ht="19.899999999999999" customHeight="1">
      <c r="B68" s="140"/>
      <c r="C68" s="141"/>
      <c r="D68" s="142" t="s">
        <v>117</v>
      </c>
      <c r="E68" s="143"/>
      <c r="F68" s="143"/>
      <c r="G68" s="143"/>
      <c r="H68" s="143"/>
      <c r="I68" s="143"/>
      <c r="J68" s="144">
        <f>J218</f>
        <v>0</v>
      </c>
      <c r="K68" s="141"/>
      <c r="L68" s="145"/>
    </row>
    <row r="69" spans="1:31" s="10" customFormat="1" ht="19.899999999999999" customHeight="1">
      <c r="B69" s="140"/>
      <c r="C69" s="141"/>
      <c r="D69" s="142" t="s">
        <v>118</v>
      </c>
      <c r="E69" s="143"/>
      <c r="F69" s="143"/>
      <c r="G69" s="143"/>
      <c r="H69" s="143"/>
      <c r="I69" s="143"/>
      <c r="J69" s="144">
        <f>J253</f>
        <v>0</v>
      </c>
      <c r="K69" s="141"/>
      <c r="L69" s="145"/>
    </row>
    <row r="70" spans="1:31" s="10" customFormat="1" ht="19.899999999999999" customHeight="1">
      <c r="B70" s="140"/>
      <c r="C70" s="141"/>
      <c r="D70" s="142" t="s">
        <v>119</v>
      </c>
      <c r="E70" s="143"/>
      <c r="F70" s="143"/>
      <c r="G70" s="143"/>
      <c r="H70" s="143"/>
      <c r="I70" s="143"/>
      <c r="J70" s="144">
        <f>J279</f>
        <v>0</v>
      </c>
      <c r="K70" s="141"/>
      <c r="L70" s="145"/>
    </row>
    <row r="71" spans="1:31" s="10" customFormat="1" ht="19.899999999999999" customHeight="1">
      <c r="B71" s="140"/>
      <c r="C71" s="141"/>
      <c r="D71" s="142" t="s">
        <v>120</v>
      </c>
      <c r="E71" s="143"/>
      <c r="F71" s="143"/>
      <c r="G71" s="143"/>
      <c r="H71" s="143"/>
      <c r="I71" s="143"/>
      <c r="J71" s="144">
        <f>J296</f>
        <v>0</v>
      </c>
      <c r="K71" s="141"/>
      <c r="L71" s="145"/>
    </row>
    <row r="72" spans="1:31" s="10" customFormat="1" ht="19.899999999999999" customHeight="1">
      <c r="B72" s="140"/>
      <c r="C72" s="141"/>
      <c r="D72" s="142" t="s">
        <v>121</v>
      </c>
      <c r="E72" s="143"/>
      <c r="F72" s="143"/>
      <c r="G72" s="143"/>
      <c r="H72" s="143"/>
      <c r="I72" s="143"/>
      <c r="J72" s="144">
        <f>J313</f>
        <v>0</v>
      </c>
      <c r="K72" s="141"/>
      <c r="L72" s="145"/>
    </row>
    <row r="73" spans="1:31" s="10" customFormat="1" ht="19.899999999999999" customHeight="1">
      <c r="B73" s="140"/>
      <c r="C73" s="141"/>
      <c r="D73" s="142" t="s">
        <v>122</v>
      </c>
      <c r="E73" s="143"/>
      <c r="F73" s="143"/>
      <c r="G73" s="143"/>
      <c r="H73" s="143"/>
      <c r="I73" s="143"/>
      <c r="J73" s="144">
        <f>J331</f>
        <v>0</v>
      </c>
      <c r="K73" s="141"/>
      <c r="L73" s="145"/>
    </row>
    <row r="74" spans="1:31" s="9" customFormat="1" ht="24.95" customHeight="1">
      <c r="B74" s="134"/>
      <c r="C74" s="135"/>
      <c r="D74" s="136" t="s">
        <v>123</v>
      </c>
      <c r="E74" s="137"/>
      <c r="F74" s="137"/>
      <c r="G74" s="137"/>
      <c r="H74" s="137"/>
      <c r="I74" s="137"/>
      <c r="J74" s="138">
        <f>J342</f>
        <v>0</v>
      </c>
      <c r="K74" s="135"/>
      <c r="L74" s="139"/>
    </row>
    <row r="75" spans="1:31" s="10" customFormat="1" ht="19.899999999999999" customHeight="1">
      <c r="B75" s="140"/>
      <c r="C75" s="141"/>
      <c r="D75" s="142" t="s">
        <v>124</v>
      </c>
      <c r="E75" s="143"/>
      <c r="F75" s="143"/>
      <c r="G75" s="143"/>
      <c r="H75" s="143"/>
      <c r="I75" s="143"/>
      <c r="J75" s="144">
        <f>J343</f>
        <v>0</v>
      </c>
      <c r="K75" s="141"/>
      <c r="L75" s="145"/>
    </row>
    <row r="76" spans="1:31" s="10" customFormat="1" ht="19.899999999999999" customHeight="1">
      <c r="B76" s="140"/>
      <c r="C76" s="141"/>
      <c r="D76" s="142" t="s">
        <v>125</v>
      </c>
      <c r="E76" s="143"/>
      <c r="F76" s="143"/>
      <c r="G76" s="143"/>
      <c r="H76" s="143"/>
      <c r="I76" s="143"/>
      <c r="J76" s="144">
        <f>J346</f>
        <v>0</v>
      </c>
      <c r="K76" s="141"/>
      <c r="L76" s="145"/>
    </row>
    <row r="77" spans="1:31" s="10" customFormat="1" ht="19.899999999999999" customHeight="1">
      <c r="B77" s="140"/>
      <c r="C77" s="141"/>
      <c r="D77" s="142" t="s">
        <v>126</v>
      </c>
      <c r="E77" s="143"/>
      <c r="F77" s="143"/>
      <c r="G77" s="143"/>
      <c r="H77" s="143"/>
      <c r="I77" s="143"/>
      <c r="J77" s="144">
        <f>J350</f>
        <v>0</v>
      </c>
      <c r="K77" s="141"/>
      <c r="L77" s="145"/>
    </row>
    <row r="78" spans="1:31" s="10" customFormat="1" ht="19.899999999999999" customHeight="1">
      <c r="B78" s="140"/>
      <c r="C78" s="141"/>
      <c r="D78" s="142" t="s">
        <v>127</v>
      </c>
      <c r="E78" s="143"/>
      <c r="F78" s="143"/>
      <c r="G78" s="143"/>
      <c r="H78" s="143"/>
      <c r="I78" s="143"/>
      <c r="J78" s="144">
        <f>J353</f>
        <v>0</v>
      </c>
      <c r="K78" s="141"/>
      <c r="L78" s="145"/>
    </row>
    <row r="79" spans="1:31" s="10" customFormat="1" ht="19.899999999999999" customHeight="1">
      <c r="B79" s="140"/>
      <c r="C79" s="141"/>
      <c r="D79" s="142" t="s">
        <v>128</v>
      </c>
      <c r="E79" s="143"/>
      <c r="F79" s="143"/>
      <c r="G79" s="143"/>
      <c r="H79" s="143"/>
      <c r="I79" s="143"/>
      <c r="J79" s="144">
        <f>J357</f>
        <v>0</v>
      </c>
      <c r="K79" s="141"/>
      <c r="L79" s="145"/>
    </row>
    <row r="80" spans="1:31" s="2" customFormat="1" ht="21.7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31" s="2" customFormat="1" ht="6.95" customHeight="1">
      <c r="A81" s="34"/>
      <c r="B81" s="47"/>
      <c r="C81" s="48"/>
      <c r="D81" s="48"/>
      <c r="E81" s="48"/>
      <c r="F81" s="48"/>
      <c r="G81" s="48"/>
      <c r="H81" s="48"/>
      <c r="I81" s="48"/>
      <c r="J81" s="48"/>
      <c r="K81" s="48"/>
      <c r="L81" s="106"/>
      <c r="S81" s="34"/>
      <c r="T81" s="34"/>
      <c r="U81" s="34"/>
      <c r="V81" s="34"/>
      <c r="W81" s="34"/>
      <c r="X81" s="34"/>
      <c r="Y81" s="34"/>
      <c r="Z81" s="34"/>
      <c r="AA81" s="34"/>
      <c r="AB81" s="34"/>
      <c r="AC81" s="34"/>
      <c r="AD81" s="34"/>
      <c r="AE81" s="34"/>
    </row>
    <row r="85" spans="1:31" s="2" customFormat="1" ht="6.95" customHeight="1">
      <c r="A85" s="34"/>
      <c r="B85" s="49"/>
      <c r="C85" s="50"/>
      <c r="D85" s="50"/>
      <c r="E85" s="50"/>
      <c r="F85" s="50"/>
      <c r="G85" s="50"/>
      <c r="H85" s="50"/>
      <c r="I85" s="50"/>
      <c r="J85" s="50"/>
      <c r="K85" s="50"/>
      <c r="L85" s="106"/>
      <c r="S85" s="34"/>
      <c r="T85" s="34"/>
      <c r="U85" s="34"/>
      <c r="V85" s="34"/>
      <c r="W85" s="34"/>
      <c r="X85" s="34"/>
      <c r="Y85" s="34"/>
      <c r="Z85" s="34"/>
      <c r="AA85" s="34"/>
      <c r="AB85" s="34"/>
      <c r="AC85" s="34"/>
      <c r="AD85" s="34"/>
      <c r="AE85" s="34"/>
    </row>
    <row r="86" spans="1:31" s="2" customFormat="1" ht="24.95" customHeight="1">
      <c r="A86" s="34"/>
      <c r="B86" s="35"/>
      <c r="C86" s="23" t="s">
        <v>129</v>
      </c>
      <c r="D86" s="36"/>
      <c r="E86" s="36"/>
      <c r="F86" s="36"/>
      <c r="G86" s="36"/>
      <c r="H86" s="36"/>
      <c r="I86" s="36"/>
      <c r="J86" s="36"/>
      <c r="K86" s="36"/>
      <c r="L86" s="106"/>
      <c r="S86" s="34"/>
      <c r="T86" s="34"/>
      <c r="U86" s="34"/>
      <c r="V86" s="34"/>
      <c r="W86" s="34"/>
      <c r="X86" s="34"/>
      <c r="Y86" s="34"/>
      <c r="Z86" s="34"/>
      <c r="AA86" s="34"/>
      <c r="AB86" s="34"/>
      <c r="AC86" s="34"/>
      <c r="AD86" s="34"/>
      <c r="AE86" s="34"/>
    </row>
    <row r="87" spans="1:31" s="2" customFormat="1" ht="6.95" customHeight="1">
      <c r="A87" s="34"/>
      <c r="B87" s="35"/>
      <c r="C87" s="36"/>
      <c r="D87" s="36"/>
      <c r="E87" s="36"/>
      <c r="F87" s="36"/>
      <c r="G87" s="36"/>
      <c r="H87" s="36"/>
      <c r="I87" s="36"/>
      <c r="J87" s="36"/>
      <c r="K87" s="36"/>
      <c r="L87" s="106"/>
      <c r="S87" s="34"/>
      <c r="T87" s="34"/>
      <c r="U87" s="34"/>
      <c r="V87" s="34"/>
      <c r="W87" s="34"/>
      <c r="X87" s="34"/>
      <c r="Y87" s="34"/>
      <c r="Z87" s="34"/>
      <c r="AA87" s="34"/>
      <c r="AB87" s="34"/>
      <c r="AC87" s="34"/>
      <c r="AD87" s="34"/>
      <c r="AE87" s="34"/>
    </row>
    <row r="88" spans="1:31" s="2" customFormat="1" ht="12" customHeight="1">
      <c r="A88" s="34"/>
      <c r="B88" s="35"/>
      <c r="C88" s="29" t="s">
        <v>15</v>
      </c>
      <c r="D88" s="36"/>
      <c r="E88" s="36"/>
      <c r="F88" s="36"/>
      <c r="G88" s="36"/>
      <c r="H88" s="36"/>
      <c r="I88" s="36"/>
      <c r="J88" s="36"/>
      <c r="K88" s="36"/>
      <c r="L88" s="106"/>
      <c r="S88" s="34"/>
      <c r="T88" s="34"/>
      <c r="U88" s="34"/>
      <c r="V88" s="34"/>
      <c r="W88" s="34"/>
      <c r="X88" s="34"/>
      <c r="Y88" s="34"/>
      <c r="Z88" s="34"/>
      <c r="AA88" s="34"/>
      <c r="AB88" s="34"/>
      <c r="AC88" s="34"/>
      <c r="AD88" s="34"/>
      <c r="AE88" s="34"/>
    </row>
    <row r="89" spans="1:31" s="2" customFormat="1" ht="16.5" customHeight="1">
      <c r="A89" s="34"/>
      <c r="B89" s="35"/>
      <c r="C89" s="36"/>
      <c r="D89" s="36"/>
      <c r="E89" s="279" t="str">
        <f>E7</f>
        <v>Dochlazení administrativních prostor ČNB - DP08 = E1P6 + E1P7</v>
      </c>
      <c r="F89" s="280"/>
      <c r="G89" s="280"/>
      <c r="H89" s="280"/>
      <c r="I89" s="36"/>
      <c r="J89" s="36"/>
      <c r="K89" s="36"/>
      <c r="L89" s="106"/>
      <c r="S89" s="34"/>
      <c r="T89" s="34"/>
      <c r="U89" s="34"/>
      <c r="V89" s="34"/>
      <c r="W89" s="34"/>
      <c r="X89" s="34"/>
      <c r="Y89" s="34"/>
      <c r="Z89" s="34"/>
      <c r="AA89" s="34"/>
      <c r="AB89" s="34"/>
      <c r="AC89" s="34"/>
      <c r="AD89" s="34"/>
      <c r="AE89" s="34"/>
    </row>
    <row r="90" spans="1:31" s="2" customFormat="1" ht="12" customHeight="1">
      <c r="A90" s="34"/>
      <c r="B90" s="35"/>
      <c r="C90" s="29" t="s">
        <v>101</v>
      </c>
      <c r="D90" s="36"/>
      <c r="E90" s="36"/>
      <c r="F90" s="36"/>
      <c r="G90" s="36"/>
      <c r="H90" s="36"/>
      <c r="I90" s="36"/>
      <c r="J90" s="36"/>
      <c r="K90" s="36"/>
      <c r="L90" s="106"/>
      <c r="S90" s="34"/>
      <c r="T90" s="34"/>
      <c r="U90" s="34"/>
      <c r="V90" s="34"/>
      <c r="W90" s="34"/>
      <c r="X90" s="34"/>
      <c r="Y90" s="34"/>
      <c r="Z90" s="34"/>
      <c r="AA90" s="34"/>
      <c r="AB90" s="34"/>
      <c r="AC90" s="34"/>
      <c r="AD90" s="34"/>
      <c r="AE90" s="34"/>
    </row>
    <row r="91" spans="1:31" s="2" customFormat="1" ht="16.5" customHeight="1">
      <c r="A91" s="34"/>
      <c r="B91" s="35"/>
      <c r="C91" s="36"/>
      <c r="D91" s="36"/>
      <c r="E91" s="258" t="str">
        <f>E9</f>
        <v>D1.1 - Stavba - DP08</v>
      </c>
      <c r="F91" s="278"/>
      <c r="G91" s="278"/>
      <c r="H91" s="278"/>
      <c r="I91" s="36"/>
      <c r="J91" s="36"/>
      <c r="K91" s="36"/>
      <c r="L91" s="106"/>
      <c r="S91" s="34"/>
      <c r="T91" s="34"/>
      <c r="U91" s="34"/>
      <c r="V91" s="34"/>
      <c r="W91" s="34"/>
      <c r="X91" s="34"/>
      <c r="Y91" s="34"/>
      <c r="Z91" s="34"/>
      <c r="AA91" s="34"/>
      <c r="AB91" s="34"/>
      <c r="AC91" s="34"/>
      <c r="AD91" s="34"/>
      <c r="AE91" s="34"/>
    </row>
    <row r="92" spans="1:31" s="2" customFormat="1" ht="6.95" customHeight="1">
      <c r="A92" s="34"/>
      <c r="B92" s="35"/>
      <c r="C92" s="36"/>
      <c r="D92" s="36"/>
      <c r="E92" s="36"/>
      <c r="F92" s="36"/>
      <c r="G92" s="36"/>
      <c r="H92" s="36"/>
      <c r="I92" s="36"/>
      <c r="J92" s="36"/>
      <c r="K92" s="36"/>
      <c r="L92" s="106"/>
      <c r="S92" s="34"/>
      <c r="T92" s="34"/>
      <c r="U92" s="34"/>
      <c r="V92" s="34"/>
      <c r="W92" s="34"/>
      <c r="X92" s="34"/>
      <c r="Y92" s="34"/>
      <c r="Z92" s="34"/>
      <c r="AA92" s="34"/>
      <c r="AB92" s="34"/>
      <c r="AC92" s="34"/>
      <c r="AD92" s="34"/>
      <c r="AE92" s="34"/>
    </row>
    <row r="93" spans="1:31" s="2" customFormat="1" ht="12" customHeight="1">
      <c r="A93" s="34"/>
      <c r="B93" s="35"/>
      <c r="C93" s="29" t="s">
        <v>20</v>
      </c>
      <c r="D93" s="36"/>
      <c r="E93" s="36"/>
      <c r="F93" s="27" t="str">
        <f>F12</f>
        <v>Česká národní banka, Na příkopě 864/28, 110 00 Pra</v>
      </c>
      <c r="G93" s="36"/>
      <c r="H93" s="36"/>
      <c r="I93" s="29" t="s">
        <v>22</v>
      </c>
      <c r="J93" s="59" t="str">
        <f>IF(J12="","",J12)</f>
        <v>1. 5. 2023</v>
      </c>
      <c r="K93" s="36"/>
      <c r="L93" s="106"/>
      <c r="S93" s="34"/>
      <c r="T93" s="34"/>
      <c r="U93" s="34"/>
      <c r="V93" s="34"/>
      <c r="W93" s="34"/>
      <c r="X93" s="34"/>
      <c r="Y93" s="34"/>
      <c r="Z93" s="34"/>
      <c r="AA93" s="34"/>
      <c r="AB93" s="34"/>
      <c r="AC93" s="34"/>
      <c r="AD93" s="34"/>
      <c r="AE93" s="34"/>
    </row>
    <row r="94" spans="1:31" s="2" customFormat="1" ht="6.95" customHeight="1">
      <c r="A94" s="34"/>
      <c r="B94" s="35"/>
      <c r="C94" s="36"/>
      <c r="D94" s="36"/>
      <c r="E94" s="36"/>
      <c r="F94" s="36"/>
      <c r="G94" s="36"/>
      <c r="H94" s="36"/>
      <c r="I94" s="36"/>
      <c r="J94" s="36"/>
      <c r="K94" s="36"/>
      <c r="L94" s="106"/>
      <c r="S94" s="34"/>
      <c r="T94" s="34"/>
      <c r="U94" s="34"/>
      <c r="V94" s="34"/>
      <c r="W94" s="34"/>
      <c r="X94" s="34"/>
      <c r="Y94" s="34"/>
      <c r="Z94" s="34"/>
      <c r="AA94" s="34"/>
      <c r="AB94" s="34"/>
      <c r="AC94" s="34"/>
      <c r="AD94" s="34"/>
      <c r="AE94" s="34"/>
    </row>
    <row r="95" spans="1:31" s="2" customFormat="1" ht="15.2" customHeight="1">
      <c r="A95" s="34"/>
      <c r="B95" s="35"/>
      <c r="C95" s="29" t="s">
        <v>24</v>
      </c>
      <c r="D95" s="36"/>
      <c r="E95" s="36"/>
      <c r="F95" s="27" t="str">
        <f>E15</f>
        <v>ČESKÁ NÁRODNÍ BANKA</v>
      </c>
      <c r="G95" s="36"/>
      <c r="H95" s="36"/>
      <c r="I95" s="29" t="s">
        <v>32</v>
      </c>
      <c r="J95" s="32" t="str">
        <f>E21</f>
        <v>Bohemik s.r.o.</v>
      </c>
      <c r="K95" s="36"/>
      <c r="L95" s="106"/>
      <c r="S95" s="34"/>
      <c r="T95" s="34"/>
      <c r="U95" s="34"/>
      <c r="V95" s="34"/>
      <c r="W95" s="34"/>
      <c r="X95" s="34"/>
      <c r="Y95" s="34"/>
      <c r="Z95" s="34"/>
      <c r="AA95" s="34"/>
      <c r="AB95" s="34"/>
      <c r="AC95" s="34"/>
      <c r="AD95" s="34"/>
      <c r="AE95" s="34"/>
    </row>
    <row r="96" spans="1:31" s="2" customFormat="1" ht="25.7" customHeight="1">
      <c r="A96" s="34"/>
      <c r="B96" s="35"/>
      <c r="C96" s="29" t="s">
        <v>30</v>
      </c>
      <c r="D96" s="36"/>
      <c r="E96" s="36"/>
      <c r="F96" s="27" t="str">
        <f>IF(E18="","",E18)</f>
        <v>Vyplň údaj</v>
      </c>
      <c r="G96" s="36"/>
      <c r="H96" s="36"/>
      <c r="I96" s="29" t="s">
        <v>37</v>
      </c>
      <c r="J96" s="32" t="str">
        <f>E24</f>
        <v>Ing. Zdeněk Edlman , B.Hudová</v>
      </c>
      <c r="K96" s="36"/>
      <c r="L96" s="106"/>
      <c r="S96" s="34"/>
      <c r="T96" s="34"/>
      <c r="U96" s="34"/>
      <c r="V96" s="34"/>
      <c r="W96" s="34"/>
      <c r="X96" s="34"/>
      <c r="Y96" s="34"/>
      <c r="Z96" s="34"/>
      <c r="AA96" s="34"/>
      <c r="AB96" s="34"/>
      <c r="AC96" s="34"/>
      <c r="AD96" s="34"/>
      <c r="AE96" s="34"/>
    </row>
    <row r="97" spans="1:65" s="2" customFormat="1" ht="10.35" customHeight="1">
      <c r="A97" s="34"/>
      <c r="B97" s="35"/>
      <c r="C97" s="36"/>
      <c r="D97" s="36"/>
      <c r="E97" s="36"/>
      <c r="F97" s="36"/>
      <c r="G97" s="36"/>
      <c r="H97" s="36"/>
      <c r="I97" s="36"/>
      <c r="J97" s="36"/>
      <c r="K97" s="36"/>
      <c r="L97" s="106"/>
      <c r="S97" s="34"/>
      <c r="T97" s="34"/>
      <c r="U97" s="34"/>
      <c r="V97" s="34"/>
      <c r="W97" s="34"/>
      <c r="X97" s="34"/>
      <c r="Y97" s="34"/>
      <c r="Z97" s="34"/>
      <c r="AA97" s="34"/>
      <c r="AB97" s="34"/>
      <c r="AC97" s="34"/>
      <c r="AD97" s="34"/>
      <c r="AE97" s="34"/>
    </row>
    <row r="98" spans="1:65" s="11" customFormat="1" ht="29.25" customHeight="1">
      <c r="A98" s="146"/>
      <c r="B98" s="147"/>
      <c r="C98" s="148" t="s">
        <v>130</v>
      </c>
      <c r="D98" s="149" t="s">
        <v>59</v>
      </c>
      <c r="E98" s="149" t="s">
        <v>55</v>
      </c>
      <c r="F98" s="149" t="s">
        <v>56</v>
      </c>
      <c r="G98" s="149" t="s">
        <v>131</v>
      </c>
      <c r="H98" s="149" t="s">
        <v>132</v>
      </c>
      <c r="I98" s="149" t="s">
        <v>133</v>
      </c>
      <c r="J98" s="149" t="s">
        <v>107</v>
      </c>
      <c r="K98" s="150" t="s">
        <v>134</v>
      </c>
      <c r="L98" s="151"/>
      <c r="M98" s="68" t="s">
        <v>18</v>
      </c>
      <c r="N98" s="69" t="s">
        <v>44</v>
      </c>
      <c r="O98" s="69" t="s">
        <v>135</v>
      </c>
      <c r="P98" s="69" t="s">
        <v>136</v>
      </c>
      <c r="Q98" s="69" t="s">
        <v>137</v>
      </c>
      <c r="R98" s="69" t="s">
        <v>138</v>
      </c>
      <c r="S98" s="69" t="s">
        <v>139</v>
      </c>
      <c r="T98" s="70" t="s">
        <v>140</v>
      </c>
      <c r="U98" s="146"/>
      <c r="V98" s="146"/>
      <c r="W98" s="146"/>
      <c r="X98" s="146"/>
      <c r="Y98" s="146"/>
      <c r="Z98" s="146"/>
      <c r="AA98" s="146"/>
      <c r="AB98" s="146"/>
      <c r="AC98" s="146"/>
      <c r="AD98" s="146"/>
      <c r="AE98" s="146"/>
    </row>
    <row r="99" spans="1:65" s="2" customFormat="1" ht="22.9" customHeight="1">
      <c r="A99" s="34"/>
      <c r="B99" s="35"/>
      <c r="C99" s="75" t="s">
        <v>141</v>
      </c>
      <c r="D99" s="36"/>
      <c r="E99" s="36"/>
      <c r="F99" s="36"/>
      <c r="G99" s="36"/>
      <c r="H99" s="36"/>
      <c r="I99" s="36"/>
      <c r="J99" s="152">
        <f>BK99</f>
        <v>0</v>
      </c>
      <c r="K99" s="36"/>
      <c r="L99" s="39"/>
      <c r="M99" s="71"/>
      <c r="N99" s="153"/>
      <c r="O99" s="72"/>
      <c r="P99" s="154">
        <f>P100+P209+P342</f>
        <v>0</v>
      </c>
      <c r="Q99" s="72"/>
      <c r="R99" s="154">
        <f>R100+R209+R342</f>
        <v>7.895045399999999</v>
      </c>
      <c r="S99" s="72"/>
      <c r="T99" s="155">
        <f>T100+T209+T342</f>
        <v>14.450146000000002</v>
      </c>
      <c r="U99" s="34"/>
      <c r="V99" s="34"/>
      <c r="W99" s="34"/>
      <c r="X99" s="34"/>
      <c r="Y99" s="34"/>
      <c r="Z99" s="34"/>
      <c r="AA99" s="34"/>
      <c r="AB99" s="34"/>
      <c r="AC99" s="34"/>
      <c r="AD99" s="34"/>
      <c r="AE99" s="34"/>
      <c r="AT99" s="17" t="s">
        <v>73</v>
      </c>
      <c r="AU99" s="17" t="s">
        <v>108</v>
      </c>
      <c r="BK99" s="156">
        <f>BK100+BK209+BK342</f>
        <v>0</v>
      </c>
    </row>
    <row r="100" spans="1:65" s="12" customFormat="1" ht="25.9" customHeight="1">
      <c r="B100" s="157"/>
      <c r="C100" s="158"/>
      <c r="D100" s="159" t="s">
        <v>73</v>
      </c>
      <c r="E100" s="160" t="s">
        <v>142</v>
      </c>
      <c r="F100" s="160" t="s">
        <v>143</v>
      </c>
      <c r="G100" s="158"/>
      <c r="H100" s="158"/>
      <c r="I100" s="161"/>
      <c r="J100" s="162">
        <f>BK100</f>
        <v>0</v>
      </c>
      <c r="K100" s="158"/>
      <c r="L100" s="163"/>
      <c r="M100" s="164"/>
      <c r="N100" s="165"/>
      <c r="O100" s="165"/>
      <c r="P100" s="166">
        <f>P101+P114+P157+P194+P206</f>
        <v>0</v>
      </c>
      <c r="Q100" s="165"/>
      <c r="R100" s="166">
        <f>R101+R114+R157+R194+R206</f>
        <v>5.8840834999999991</v>
      </c>
      <c r="S100" s="165"/>
      <c r="T100" s="167">
        <f>T101+T114+T157+T194+T206</f>
        <v>9.5199300000000022</v>
      </c>
      <c r="AR100" s="168" t="s">
        <v>82</v>
      </c>
      <c r="AT100" s="169" t="s">
        <v>73</v>
      </c>
      <c r="AU100" s="169" t="s">
        <v>74</v>
      </c>
      <c r="AY100" s="168" t="s">
        <v>144</v>
      </c>
      <c r="BK100" s="170">
        <f>BK101+BK114+BK157+BK194+BK206</f>
        <v>0</v>
      </c>
    </row>
    <row r="101" spans="1:65" s="12" customFormat="1" ht="22.9" customHeight="1">
      <c r="B101" s="157"/>
      <c r="C101" s="158"/>
      <c r="D101" s="159" t="s">
        <v>73</v>
      </c>
      <c r="E101" s="171" t="s">
        <v>145</v>
      </c>
      <c r="F101" s="171" t="s">
        <v>146</v>
      </c>
      <c r="G101" s="158"/>
      <c r="H101" s="158"/>
      <c r="I101" s="161"/>
      <c r="J101" s="172">
        <f>BK101</f>
        <v>0</v>
      </c>
      <c r="K101" s="158"/>
      <c r="L101" s="163"/>
      <c r="M101" s="164"/>
      <c r="N101" s="165"/>
      <c r="O101" s="165"/>
      <c r="P101" s="166">
        <f>SUM(P102:P113)</f>
        <v>0</v>
      </c>
      <c r="Q101" s="165"/>
      <c r="R101" s="166">
        <f>SUM(R102:R113)</f>
        <v>1.4755250000000002</v>
      </c>
      <c r="S101" s="165"/>
      <c r="T101" s="167">
        <f>SUM(T102:T113)</f>
        <v>0</v>
      </c>
      <c r="AR101" s="168" t="s">
        <v>82</v>
      </c>
      <c r="AT101" s="169" t="s">
        <v>73</v>
      </c>
      <c r="AU101" s="169" t="s">
        <v>82</v>
      </c>
      <c r="AY101" s="168" t="s">
        <v>144</v>
      </c>
      <c r="BK101" s="170">
        <f>SUM(BK102:BK113)</f>
        <v>0</v>
      </c>
    </row>
    <row r="102" spans="1:65" s="2" customFormat="1" ht="37.9" customHeight="1">
      <c r="A102" s="34"/>
      <c r="B102" s="35"/>
      <c r="C102" s="173" t="s">
        <v>82</v>
      </c>
      <c r="D102" s="173" t="s">
        <v>147</v>
      </c>
      <c r="E102" s="174" t="s">
        <v>148</v>
      </c>
      <c r="F102" s="175" t="s">
        <v>149</v>
      </c>
      <c r="G102" s="176" t="s">
        <v>150</v>
      </c>
      <c r="H102" s="177">
        <v>3</v>
      </c>
      <c r="I102" s="178"/>
      <c r="J102" s="177">
        <f>ROUND((ROUND(I102,2))*(ROUND(H102,2)),2)</f>
        <v>0</v>
      </c>
      <c r="K102" s="175" t="s">
        <v>151</v>
      </c>
      <c r="L102" s="39"/>
      <c r="M102" s="179" t="s">
        <v>18</v>
      </c>
      <c r="N102" s="180" t="s">
        <v>45</v>
      </c>
      <c r="O102" s="64"/>
      <c r="P102" s="181">
        <f>O102*H102</f>
        <v>0</v>
      </c>
      <c r="Q102" s="181">
        <v>2.3910000000000001E-2</v>
      </c>
      <c r="R102" s="181">
        <f>Q102*H102</f>
        <v>7.1730000000000002E-2</v>
      </c>
      <c r="S102" s="181">
        <v>0</v>
      </c>
      <c r="T102" s="182">
        <f>S102*H102</f>
        <v>0</v>
      </c>
      <c r="U102" s="34"/>
      <c r="V102" s="34"/>
      <c r="W102" s="34"/>
      <c r="X102" s="34"/>
      <c r="Y102" s="34"/>
      <c r="Z102" s="34"/>
      <c r="AA102" s="34"/>
      <c r="AB102" s="34"/>
      <c r="AC102" s="34"/>
      <c r="AD102" s="34"/>
      <c r="AE102" s="34"/>
      <c r="AR102" s="183" t="s">
        <v>152</v>
      </c>
      <c r="AT102" s="183" t="s">
        <v>147</v>
      </c>
      <c r="AU102" s="183" t="s">
        <v>84</v>
      </c>
      <c r="AY102" s="17" t="s">
        <v>144</v>
      </c>
      <c r="BE102" s="184">
        <f>IF(N102="základní",J102,0)</f>
        <v>0</v>
      </c>
      <c r="BF102" s="184">
        <f>IF(N102="snížená",J102,0)</f>
        <v>0</v>
      </c>
      <c r="BG102" s="184">
        <f>IF(N102="zákl. přenesená",J102,0)</f>
        <v>0</v>
      </c>
      <c r="BH102" s="184">
        <f>IF(N102="sníž. přenesená",J102,0)</f>
        <v>0</v>
      </c>
      <c r="BI102" s="184">
        <f>IF(N102="nulová",J102,0)</f>
        <v>0</v>
      </c>
      <c r="BJ102" s="17" t="s">
        <v>82</v>
      </c>
      <c r="BK102" s="184">
        <f>ROUND((ROUND(I102,2))*(ROUND(H102,2)),2)</f>
        <v>0</v>
      </c>
      <c r="BL102" s="17" t="s">
        <v>152</v>
      </c>
      <c r="BM102" s="183" t="s">
        <v>153</v>
      </c>
    </row>
    <row r="103" spans="1:65" s="2" customFormat="1">
      <c r="A103" s="34"/>
      <c r="B103" s="35"/>
      <c r="C103" s="36"/>
      <c r="D103" s="185" t="s">
        <v>154</v>
      </c>
      <c r="E103" s="36"/>
      <c r="F103" s="186" t="s">
        <v>155</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154</v>
      </c>
      <c r="AU103" s="17" t="s">
        <v>84</v>
      </c>
    </row>
    <row r="104" spans="1:65" s="13" customFormat="1">
      <c r="B104" s="190"/>
      <c r="C104" s="191"/>
      <c r="D104" s="192" t="s">
        <v>156</v>
      </c>
      <c r="E104" s="193" t="s">
        <v>18</v>
      </c>
      <c r="F104" s="194" t="s">
        <v>157</v>
      </c>
      <c r="G104" s="191"/>
      <c r="H104" s="195">
        <v>3</v>
      </c>
      <c r="I104" s="196"/>
      <c r="J104" s="191"/>
      <c r="K104" s="191"/>
      <c r="L104" s="197"/>
      <c r="M104" s="198"/>
      <c r="N104" s="199"/>
      <c r="O104" s="199"/>
      <c r="P104" s="199"/>
      <c r="Q104" s="199"/>
      <c r="R104" s="199"/>
      <c r="S104" s="199"/>
      <c r="T104" s="200"/>
      <c r="AT104" s="201" t="s">
        <v>156</v>
      </c>
      <c r="AU104" s="201" t="s">
        <v>84</v>
      </c>
      <c r="AV104" s="13" t="s">
        <v>84</v>
      </c>
      <c r="AW104" s="13" t="s">
        <v>36</v>
      </c>
      <c r="AX104" s="13" t="s">
        <v>82</v>
      </c>
      <c r="AY104" s="201" t="s">
        <v>144</v>
      </c>
    </row>
    <row r="105" spans="1:65" s="2" customFormat="1" ht="37.9" customHeight="1">
      <c r="A105" s="34"/>
      <c r="B105" s="35"/>
      <c r="C105" s="173" t="s">
        <v>84</v>
      </c>
      <c r="D105" s="173" t="s">
        <v>147</v>
      </c>
      <c r="E105" s="174" t="s">
        <v>158</v>
      </c>
      <c r="F105" s="175" t="s">
        <v>159</v>
      </c>
      <c r="G105" s="176" t="s">
        <v>150</v>
      </c>
      <c r="H105" s="177">
        <v>24</v>
      </c>
      <c r="I105" s="178"/>
      <c r="J105" s="177">
        <f>ROUND((ROUND(I105,2))*(ROUND(H105,2)),2)</f>
        <v>0</v>
      </c>
      <c r="K105" s="175" t="s">
        <v>151</v>
      </c>
      <c r="L105" s="39"/>
      <c r="M105" s="179" t="s">
        <v>18</v>
      </c>
      <c r="N105" s="180" t="s">
        <v>45</v>
      </c>
      <c r="O105" s="64"/>
      <c r="P105" s="181">
        <f>O105*H105</f>
        <v>0</v>
      </c>
      <c r="Q105" s="181">
        <v>4.6940000000000003E-2</v>
      </c>
      <c r="R105" s="181">
        <f>Q105*H105</f>
        <v>1.12656</v>
      </c>
      <c r="S105" s="181">
        <v>0</v>
      </c>
      <c r="T105" s="182">
        <f>S105*H105</f>
        <v>0</v>
      </c>
      <c r="U105" s="34"/>
      <c r="V105" s="34"/>
      <c r="W105" s="34"/>
      <c r="X105" s="34"/>
      <c r="Y105" s="34"/>
      <c r="Z105" s="34"/>
      <c r="AA105" s="34"/>
      <c r="AB105" s="34"/>
      <c r="AC105" s="34"/>
      <c r="AD105" s="34"/>
      <c r="AE105" s="34"/>
      <c r="AR105" s="183" t="s">
        <v>152</v>
      </c>
      <c r="AT105" s="183" t="s">
        <v>147</v>
      </c>
      <c r="AU105" s="183" t="s">
        <v>84</v>
      </c>
      <c r="AY105" s="17" t="s">
        <v>144</v>
      </c>
      <c r="BE105" s="184">
        <f>IF(N105="základní",J105,0)</f>
        <v>0</v>
      </c>
      <c r="BF105" s="184">
        <f>IF(N105="snížená",J105,0)</f>
        <v>0</v>
      </c>
      <c r="BG105" s="184">
        <f>IF(N105="zákl. přenesená",J105,0)</f>
        <v>0</v>
      </c>
      <c r="BH105" s="184">
        <f>IF(N105="sníž. přenesená",J105,0)</f>
        <v>0</v>
      </c>
      <c r="BI105" s="184">
        <f>IF(N105="nulová",J105,0)</f>
        <v>0</v>
      </c>
      <c r="BJ105" s="17" t="s">
        <v>82</v>
      </c>
      <c r="BK105" s="184">
        <f>ROUND((ROUND(I105,2))*(ROUND(H105,2)),2)</f>
        <v>0</v>
      </c>
      <c r="BL105" s="17" t="s">
        <v>152</v>
      </c>
      <c r="BM105" s="183" t="s">
        <v>160</v>
      </c>
    </row>
    <row r="106" spans="1:65" s="2" customFormat="1">
      <c r="A106" s="34"/>
      <c r="B106" s="35"/>
      <c r="C106" s="36"/>
      <c r="D106" s="185" t="s">
        <v>154</v>
      </c>
      <c r="E106" s="36"/>
      <c r="F106" s="186" t="s">
        <v>161</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154</v>
      </c>
      <c r="AU106" s="17" t="s">
        <v>84</v>
      </c>
    </row>
    <row r="107" spans="1:65" s="13" customFormat="1">
      <c r="B107" s="190"/>
      <c r="C107" s="191"/>
      <c r="D107" s="192" t="s">
        <v>156</v>
      </c>
      <c r="E107" s="193" t="s">
        <v>18</v>
      </c>
      <c r="F107" s="194" t="s">
        <v>162</v>
      </c>
      <c r="G107" s="191"/>
      <c r="H107" s="195">
        <v>10</v>
      </c>
      <c r="I107" s="196"/>
      <c r="J107" s="191"/>
      <c r="K107" s="191"/>
      <c r="L107" s="197"/>
      <c r="M107" s="198"/>
      <c r="N107" s="199"/>
      <c r="O107" s="199"/>
      <c r="P107" s="199"/>
      <c r="Q107" s="199"/>
      <c r="R107" s="199"/>
      <c r="S107" s="199"/>
      <c r="T107" s="200"/>
      <c r="AT107" s="201" t="s">
        <v>156</v>
      </c>
      <c r="AU107" s="201" t="s">
        <v>84</v>
      </c>
      <c r="AV107" s="13" t="s">
        <v>84</v>
      </c>
      <c r="AW107" s="13" t="s">
        <v>36</v>
      </c>
      <c r="AX107" s="13" t="s">
        <v>74</v>
      </c>
      <c r="AY107" s="201" t="s">
        <v>144</v>
      </c>
    </row>
    <row r="108" spans="1:65" s="13" customFormat="1">
      <c r="B108" s="190"/>
      <c r="C108" s="191"/>
      <c r="D108" s="192" t="s">
        <v>156</v>
      </c>
      <c r="E108" s="193" t="s">
        <v>18</v>
      </c>
      <c r="F108" s="194" t="s">
        <v>163</v>
      </c>
      <c r="G108" s="191"/>
      <c r="H108" s="195">
        <v>6</v>
      </c>
      <c r="I108" s="196"/>
      <c r="J108" s="191"/>
      <c r="K108" s="191"/>
      <c r="L108" s="197"/>
      <c r="M108" s="198"/>
      <c r="N108" s="199"/>
      <c r="O108" s="199"/>
      <c r="P108" s="199"/>
      <c r="Q108" s="199"/>
      <c r="R108" s="199"/>
      <c r="S108" s="199"/>
      <c r="T108" s="200"/>
      <c r="AT108" s="201" t="s">
        <v>156</v>
      </c>
      <c r="AU108" s="201" t="s">
        <v>84</v>
      </c>
      <c r="AV108" s="13" t="s">
        <v>84</v>
      </c>
      <c r="AW108" s="13" t="s">
        <v>36</v>
      </c>
      <c r="AX108" s="13" t="s">
        <v>74</v>
      </c>
      <c r="AY108" s="201" t="s">
        <v>144</v>
      </c>
    </row>
    <row r="109" spans="1:65" s="13" customFormat="1">
      <c r="B109" s="190"/>
      <c r="C109" s="191"/>
      <c r="D109" s="192" t="s">
        <v>156</v>
      </c>
      <c r="E109" s="193" t="s">
        <v>18</v>
      </c>
      <c r="F109" s="194" t="s">
        <v>164</v>
      </c>
      <c r="G109" s="191"/>
      <c r="H109" s="195">
        <v>8</v>
      </c>
      <c r="I109" s="196"/>
      <c r="J109" s="191"/>
      <c r="K109" s="191"/>
      <c r="L109" s="197"/>
      <c r="M109" s="198"/>
      <c r="N109" s="199"/>
      <c r="O109" s="199"/>
      <c r="P109" s="199"/>
      <c r="Q109" s="199"/>
      <c r="R109" s="199"/>
      <c r="S109" s="199"/>
      <c r="T109" s="200"/>
      <c r="AT109" s="201" t="s">
        <v>156</v>
      </c>
      <c r="AU109" s="201" t="s">
        <v>84</v>
      </c>
      <c r="AV109" s="13" t="s">
        <v>84</v>
      </c>
      <c r="AW109" s="13" t="s">
        <v>36</v>
      </c>
      <c r="AX109" s="13" t="s">
        <v>74</v>
      </c>
      <c r="AY109" s="201" t="s">
        <v>144</v>
      </c>
    </row>
    <row r="110" spans="1:65" s="14" customFormat="1">
      <c r="B110" s="202"/>
      <c r="C110" s="203"/>
      <c r="D110" s="192" t="s">
        <v>156</v>
      </c>
      <c r="E110" s="204" t="s">
        <v>18</v>
      </c>
      <c r="F110" s="205" t="s">
        <v>165</v>
      </c>
      <c r="G110" s="203"/>
      <c r="H110" s="206">
        <v>24</v>
      </c>
      <c r="I110" s="207"/>
      <c r="J110" s="203"/>
      <c r="K110" s="203"/>
      <c r="L110" s="208"/>
      <c r="M110" s="209"/>
      <c r="N110" s="210"/>
      <c r="O110" s="210"/>
      <c r="P110" s="210"/>
      <c r="Q110" s="210"/>
      <c r="R110" s="210"/>
      <c r="S110" s="210"/>
      <c r="T110" s="211"/>
      <c r="AT110" s="212" t="s">
        <v>156</v>
      </c>
      <c r="AU110" s="212" t="s">
        <v>84</v>
      </c>
      <c r="AV110" s="14" t="s">
        <v>152</v>
      </c>
      <c r="AW110" s="14" t="s">
        <v>36</v>
      </c>
      <c r="AX110" s="14" t="s">
        <v>82</v>
      </c>
      <c r="AY110" s="212" t="s">
        <v>144</v>
      </c>
    </row>
    <row r="111" spans="1:65" s="2" customFormat="1" ht="49.15" customHeight="1">
      <c r="A111" s="34"/>
      <c r="B111" s="35"/>
      <c r="C111" s="173" t="s">
        <v>145</v>
      </c>
      <c r="D111" s="173" t="s">
        <v>147</v>
      </c>
      <c r="E111" s="174" t="s">
        <v>166</v>
      </c>
      <c r="F111" s="175" t="s">
        <v>167</v>
      </c>
      <c r="G111" s="176" t="s">
        <v>168</v>
      </c>
      <c r="H111" s="177">
        <v>3.5</v>
      </c>
      <c r="I111" s="178"/>
      <c r="J111" s="177">
        <f>ROUND((ROUND(I111,2))*(ROUND(H111,2)),2)</f>
        <v>0</v>
      </c>
      <c r="K111" s="175" t="s">
        <v>151</v>
      </c>
      <c r="L111" s="39"/>
      <c r="M111" s="179" t="s">
        <v>18</v>
      </c>
      <c r="N111" s="180" t="s">
        <v>45</v>
      </c>
      <c r="O111" s="64"/>
      <c r="P111" s="181">
        <f>O111*H111</f>
        <v>0</v>
      </c>
      <c r="Q111" s="181">
        <v>7.9210000000000003E-2</v>
      </c>
      <c r="R111" s="181">
        <f>Q111*H111</f>
        <v>0.27723500000000001</v>
      </c>
      <c r="S111" s="181">
        <v>0</v>
      </c>
      <c r="T111" s="182">
        <f>S111*H111</f>
        <v>0</v>
      </c>
      <c r="U111" s="34"/>
      <c r="V111" s="34"/>
      <c r="W111" s="34"/>
      <c r="X111" s="34"/>
      <c r="Y111" s="34"/>
      <c r="Z111" s="34"/>
      <c r="AA111" s="34"/>
      <c r="AB111" s="34"/>
      <c r="AC111" s="34"/>
      <c r="AD111" s="34"/>
      <c r="AE111" s="34"/>
      <c r="AR111" s="183" t="s">
        <v>152</v>
      </c>
      <c r="AT111" s="183" t="s">
        <v>147</v>
      </c>
      <c r="AU111" s="183" t="s">
        <v>84</v>
      </c>
      <c r="AY111" s="17" t="s">
        <v>144</v>
      </c>
      <c r="BE111" s="184">
        <f>IF(N111="základní",J111,0)</f>
        <v>0</v>
      </c>
      <c r="BF111" s="184">
        <f>IF(N111="snížená",J111,0)</f>
        <v>0</v>
      </c>
      <c r="BG111" s="184">
        <f>IF(N111="zákl. přenesená",J111,0)</f>
        <v>0</v>
      </c>
      <c r="BH111" s="184">
        <f>IF(N111="sníž. přenesená",J111,0)</f>
        <v>0</v>
      </c>
      <c r="BI111" s="184">
        <f>IF(N111="nulová",J111,0)</f>
        <v>0</v>
      </c>
      <c r="BJ111" s="17" t="s">
        <v>82</v>
      </c>
      <c r="BK111" s="184">
        <f>ROUND((ROUND(I111,2))*(ROUND(H111,2)),2)</f>
        <v>0</v>
      </c>
      <c r="BL111" s="17" t="s">
        <v>152</v>
      </c>
      <c r="BM111" s="183" t="s">
        <v>169</v>
      </c>
    </row>
    <row r="112" spans="1:65" s="2" customFormat="1">
      <c r="A112" s="34"/>
      <c r="B112" s="35"/>
      <c r="C112" s="36"/>
      <c r="D112" s="185" t="s">
        <v>154</v>
      </c>
      <c r="E112" s="36"/>
      <c r="F112" s="186" t="s">
        <v>170</v>
      </c>
      <c r="G112" s="36"/>
      <c r="H112" s="36"/>
      <c r="I112" s="187"/>
      <c r="J112" s="36"/>
      <c r="K112" s="36"/>
      <c r="L112" s="39"/>
      <c r="M112" s="188"/>
      <c r="N112" s="189"/>
      <c r="O112" s="64"/>
      <c r="P112" s="64"/>
      <c r="Q112" s="64"/>
      <c r="R112" s="64"/>
      <c r="S112" s="64"/>
      <c r="T112" s="65"/>
      <c r="U112" s="34"/>
      <c r="V112" s="34"/>
      <c r="W112" s="34"/>
      <c r="X112" s="34"/>
      <c r="Y112" s="34"/>
      <c r="Z112" s="34"/>
      <c r="AA112" s="34"/>
      <c r="AB112" s="34"/>
      <c r="AC112" s="34"/>
      <c r="AD112" s="34"/>
      <c r="AE112" s="34"/>
      <c r="AT112" s="17" t="s">
        <v>154</v>
      </c>
      <c r="AU112" s="17" t="s">
        <v>84</v>
      </c>
    </row>
    <row r="113" spans="1:65" s="13" customFormat="1">
      <c r="B113" s="190"/>
      <c r="C113" s="191"/>
      <c r="D113" s="192" t="s">
        <v>156</v>
      </c>
      <c r="E113" s="193" t="s">
        <v>18</v>
      </c>
      <c r="F113" s="194" t="s">
        <v>171</v>
      </c>
      <c r="G113" s="191"/>
      <c r="H113" s="195">
        <v>3.5</v>
      </c>
      <c r="I113" s="196"/>
      <c r="J113" s="191"/>
      <c r="K113" s="191"/>
      <c r="L113" s="197"/>
      <c r="M113" s="198"/>
      <c r="N113" s="199"/>
      <c r="O113" s="199"/>
      <c r="P113" s="199"/>
      <c r="Q113" s="199"/>
      <c r="R113" s="199"/>
      <c r="S113" s="199"/>
      <c r="T113" s="200"/>
      <c r="AT113" s="201" t="s">
        <v>156</v>
      </c>
      <c r="AU113" s="201" t="s">
        <v>84</v>
      </c>
      <c r="AV113" s="13" t="s">
        <v>84</v>
      </c>
      <c r="AW113" s="13" t="s">
        <v>36</v>
      </c>
      <c r="AX113" s="13" t="s">
        <v>82</v>
      </c>
      <c r="AY113" s="201" t="s">
        <v>144</v>
      </c>
    </row>
    <row r="114" spans="1:65" s="12" customFormat="1" ht="22.9" customHeight="1">
      <c r="B114" s="157"/>
      <c r="C114" s="158"/>
      <c r="D114" s="159" t="s">
        <v>73</v>
      </c>
      <c r="E114" s="171" t="s">
        <v>172</v>
      </c>
      <c r="F114" s="171" t="s">
        <v>173</v>
      </c>
      <c r="G114" s="158"/>
      <c r="H114" s="158"/>
      <c r="I114" s="161"/>
      <c r="J114" s="172">
        <f>BK114</f>
        <v>0</v>
      </c>
      <c r="K114" s="158"/>
      <c r="L114" s="163"/>
      <c r="M114" s="164"/>
      <c r="N114" s="165"/>
      <c r="O114" s="165"/>
      <c r="P114" s="166">
        <f>SUM(P115:P156)</f>
        <v>0</v>
      </c>
      <c r="Q114" s="165"/>
      <c r="R114" s="166">
        <f>SUM(R115:R156)</f>
        <v>4.4023309999999993</v>
      </c>
      <c r="S114" s="165"/>
      <c r="T114" s="167">
        <f>SUM(T115:T156)</f>
        <v>5.3360000000000003</v>
      </c>
      <c r="AR114" s="168" t="s">
        <v>82</v>
      </c>
      <c r="AT114" s="169" t="s">
        <v>73</v>
      </c>
      <c r="AU114" s="169" t="s">
        <v>82</v>
      </c>
      <c r="AY114" s="168" t="s">
        <v>144</v>
      </c>
      <c r="BK114" s="170">
        <f>SUM(BK115:BK156)</f>
        <v>0</v>
      </c>
    </row>
    <row r="115" spans="1:65" s="2" customFormat="1" ht="33" customHeight="1">
      <c r="A115" s="34"/>
      <c r="B115" s="35"/>
      <c r="C115" s="173" t="s">
        <v>152</v>
      </c>
      <c r="D115" s="173" t="s">
        <v>147</v>
      </c>
      <c r="E115" s="174" t="s">
        <v>174</v>
      </c>
      <c r="F115" s="175" t="s">
        <v>175</v>
      </c>
      <c r="G115" s="176" t="s">
        <v>168</v>
      </c>
      <c r="H115" s="177">
        <v>5.16</v>
      </c>
      <c r="I115" s="178"/>
      <c r="J115" s="177">
        <f>ROUND((ROUND(I115,2))*(ROUND(H115,2)),2)</f>
        <v>0</v>
      </c>
      <c r="K115" s="175" t="s">
        <v>151</v>
      </c>
      <c r="L115" s="39"/>
      <c r="M115" s="179" t="s">
        <v>18</v>
      </c>
      <c r="N115" s="180" t="s">
        <v>45</v>
      </c>
      <c r="O115" s="64"/>
      <c r="P115" s="181">
        <f>O115*H115</f>
        <v>0</v>
      </c>
      <c r="Q115" s="181">
        <v>7.3499999999999998E-3</v>
      </c>
      <c r="R115" s="181">
        <f>Q115*H115</f>
        <v>3.7926000000000001E-2</v>
      </c>
      <c r="S115" s="181">
        <v>0</v>
      </c>
      <c r="T115" s="182">
        <f>S115*H115</f>
        <v>0</v>
      </c>
      <c r="U115" s="34"/>
      <c r="V115" s="34"/>
      <c r="W115" s="34"/>
      <c r="X115" s="34"/>
      <c r="Y115" s="34"/>
      <c r="Z115" s="34"/>
      <c r="AA115" s="34"/>
      <c r="AB115" s="34"/>
      <c r="AC115" s="34"/>
      <c r="AD115" s="34"/>
      <c r="AE115" s="34"/>
      <c r="AR115" s="183" t="s">
        <v>152</v>
      </c>
      <c r="AT115" s="183" t="s">
        <v>147</v>
      </c>
      <c r="AU115" s="183" t="s">
        <v>84</v>
      </c>
      <c r="AY115" s="17" t="s">
        <v>144</v>
      </c>
      <c r="BE115" s="184">
        <f>IF(N115="základní",J115,0)</f>
        <v>0</v>
      </c>
      <c r="BF115" s="184">
        <f>IF(N115="snížená",J115,0)</f>
        <v>0</v>
      </c>
      <c r="BG115" s="184">
        <f>IF(N115="zákl. přenesená",J115,0)</f>
        <v>0</v>
      </c>
      <c r="BH115" s="184">
        <f>IF(N115="sníž. přenesená",J115,0)</f>
        <v>0</v>
      </c>
      <c r="BI115" s="184">
        <f>IF(N115="nulová",J115,0)</f>
        <v>0</v>
      </c>
      <c r="BJ115" s="17" t="s">
        <v>82</v>
      </c>
      <c r="BK115" s="184">
        <f>ROUND((ROUND(I115,2))*(ROUND(H115,2)),2)</f>
        <v>0</v>
      </c>
      <c r="BL115" s="17" t="s">
        <v>152</v>
      </c>
      <c r="BM115" s="183" t="s">
        <v>176</v>
      </c>
    </row>
    <row r="116" spans="1:65" s="2" customFormat="1">
      <c r="A116" s="34"/>
      <c r="B116" s="35"/>
      <c r="C116" s="36"/>
      <c r="D116" s="185" t="s">
        <v>154</v>
      </c>
      <c r="E116" s="36"/>
      <c r="F116" s="186" t="s">
        <v>177</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154</v>
      </c>
      <c r="AU116" s="17" t="s">
        <v>84</v>
      </c>
    </row>
    <row r="117" spans="1:65" s="13" customFormat="1">
      <c r="B117" s="190"/>
      <c r="C117" s="191"/>
      <c r="D117" s="192" t="s">
        <v>156</v>
      </c>
      <c r="E117" s="193" t="s">
        <v>18</v>
      </c>
      <c r="F117" s="194" t="s">
        <v>178</v>
      </c>
      <c r="G117" s="191"/>
      <c r="H117" s="195">
        <v>0.36</v>
      </c>
      <c r="I117" s="196"/>
      <c r="J117" s="191"/>
      <c r="K117" s="191"/>
      <c r="L117" s="197"/>
      <c r="M117" s="198"/>
      <c r="N117" s="199"/>
      <c r="O117" s="199"/>
      <c r="P117" s="199"/>
      <c r="Q117" s="199"/>
      <c r="R117" s="199"/>
      <c r="S117" s="199"/>
      <c r="T117" s="200"/>
      <c r="AT117" s="201" t="s">
        <v>156</v>
      </c>
      <c r="AU117" s="201" t="s">
        <v>84</v>
      </c>
      <c r="AV117" s="13" t="s">
        <v>84</v>
      </c>
      <c r="AW117" s="13" t="s">
        <v>36</v>
      </c>
      <c r="AX117" s="13" t="s">
        <v>74</v>
      </c>
      <c r="AY117" s="201" t="s">
        <v>144</v>
      </c>
    </row>
    <row r="118" spans="1:65" s="13" customFormat="1">
      <c r="B118" s="190"/>
      <c r="C118" s="191"/>
      <c r="D118" s="192" t="s">
        <v>156</v>
      </c>
      <c r="E118" s="193" t="s">
        <v>18</v>
      </c>
      <c r="F118" s="194" t="s">
        <v>179</v>
      </c>
      <c r="G118" s="191"/>
      <c r="H118" s="195">
        <v>2</v>
      </c>
      <c r="I118" s="196"/>
      <c r="J118" s="191"/>
      <c r="K118" s="191"/>
      <c r="L118" s="197"/>
      <c r="M118" s="198"/>
      <c r="N118" s="199"/>
      <c r="O118" s="199"/>
      <c r="P118" s="199"/>
      <c r="Q118" s="199"/>
      <c r="R118" s="199"/>
      <c r="S118" s="199"/>
      <c r="T118" s="200"/>
      <c r="AT118" s="201" t="s">
        <v>156</v>
      </c>
      <c r="AU118" s="201" t="s">
        <v>84</v>
      </c>
      <c r="AV118" s="13" t="s">
        <v>84</v>
      </c>
      <c r="AW118" s="13" t="s">
        <v>36</v>
      </c>
      <c r="AX118" s="13" t="s">
        <v>74</v>
      </c>
      <c r="AY118" s="201" t="s">
        <v>144</v>
      </c>
    </row>
    <row r="119" spans="1:65" s="13" customFormat="1">
      <c r="B119" s="190"/>
      <c r="C119" s="191"/>
      <c r="D119" s="192" t="s">
        <v>156</v>
      </c>
      <c r="E119" s="193" t="s">
        <v>18</v>
      </c>
      <c r="F119" s="194" t="s">
        <v>180</v>
      </c>
      <c r="G119" s="191"/>
      <c r="H119" s="195">
        <v>1.2</v>
      </c>
      <c r="I119" s="196"/>
      <c r="J119" s="191"/>
      <c r="K119" s="191"/>
      <c r="L119" s="197"/>
      <c r="M119" s="198"/>
      <c r="N119" s="199"/>
      <c r="O119" s="199"/>
      <c r="P119" s="199"/>
      <c r="Q119" s="199"/>
      <c r="R119" s="199"/>
      <c r="S119" s="199"/>
      <c r="T119" s="200"/>
      <c r="AT119" s="201" t="s">
        <v>156</v>
      </c>
      <c r="AU119" s="201" t="s">
        <v>84</v>
      </c>
      <c r="AV119" s="13" t="s">
        <v>84</v>
      </c>
      <c r="AW119" s="13" t="s">
        <v>36</v>
      </c>
      <c r="AX119" s="13" t="s">
        <v>74</v>
      </c>
      <c r="AY119" s="201" t="s">
        <v>144</v>
      </c>
    </row>
    <row r="120" spans="1:65" s="13" customFormat="1">
      <c r="B120" s="190"/>
      <c r="C120" s="191"/>
      <c r="D120" s="192" t="s">
        <v>156</v>
      </c>
      <c r="E120" s="193" t="s">
        <v>18</v>
      </c>
      <c r="F120" s="194" t="s">
        <v>181</v>
      </c>
      <c r="G120" s="191"/>
      <c r="H120" s="195">
        <v>1.6</v>
      </c>
      <c r="I120" s="196"/>
      <c r="J120" s="191"/>
      <c r="K120" s="191"/>
      <c r="L120" s="197"/>
      <c r="M120" s="198"/>
      <c r="N120" s="199"/>
      <c r="O120" s="199"/>
      <c r="P120" s="199"/>
      <c r="Q120" s="199"/>
      <c r="R120" s="199"/>
      <c r="S120" s="199"/>
      <c r="T120" s="200"/>
      <c r="AT120" s="201" t="s">
        <v>156</v>
      </c>
      <c r="AU120" s="201" t="s">
        <v>84</v>
      </c>
      <c r="AV120" s="13" t="s">
        <v>84</v>
      </c>
      <c r="AW120" s="13" t="s">
        <v>36</v>
      </c>
      <c r="AX120" s="13" t="s">
        <v>74</v>
      </c>
      <c r="AY120" s="201" t="s">
        <v>144</v>
      </c>
    </row>
    <row r="121" spans="1:65" s="14" customFormat="1">
      <c r="B121" s="202"/>
      <c r="C121" s="203"/>
      <c r="D121" s="192" t="s">
        <v>156</v>
      </c>
      <c r="E121" s="204" t="s">
        <v>18</v>
      </c>
      <c r="F121" s="205" t="s">
        <v>165</v>
      </c>
      <c r="G121" s="203"/>
      <c r="H121" s="206">
        <v>5.16</v>
      </c>
      <c r="I121" s="207"/>
      <c r="J121" s="203"/>
      <c r="K121" s="203"/>
      <c r="L121" s="208"/>
      <c r="M121" s="209"/>
      <c r="N121" s="210"/>
      <c r="O121" s="210"/>
      <c r="P121" s="210"/>
      <c r="Q121" s="210"/>
      <c r="R121" s="210"/>
      <c r="S121" s="210"/>
      <c r="T121" s="211"/>
      <c r="AT121" s="212" t="s">
        <v>156</v>
      </c>
      <c r="AU121" s="212" t="s">
        <v>84</v>
      </c>
      <c r="AV121" s="14" t="s">
        <v>152</v>
      </c>
      <c r="AW121" s="14" t="s">
        <v>36</v>
      </c>
      <c r="AX121" s="14" t="s">
        <v>82</v>
      </c>
      <c r="AY121" s="212" t="s">
        <v>144</v>
      </c>
    </row>
    <row r="122" spans="1:65" s="2" customFormat="1" ht="24.2" customHeight="1">
      <c r="A122" s="34"/>
      <c r="B122" s="35"/>
      <c r="C122" s="173" t="s">
        <v>182</v>
      </c>
      <c r="D122" s="173" t="s">
        <v>147</v>
      </c>
      <c r="E122" s="174" t="s">
        <v>183</v>
      </c>
      <c r="F122" s="175" t="s">
        <v>184</v>
      </c>
      <c r="G122" s="176" t="s">
        <v>168</v>
      </c>
      <c r="H122" s="177">
        <v>3.5</v>
      </c>
      <c r="I122" s="178"/>
      <c r="J122" s="177">
        <f>ROUND((ROUND(I122,2))*(ROUND(H122,2)),2)</f>
        <v>0</v>
      </c>
      <c r="K122" s="175" t="s">
        <v>151</v>
      </c>
      <c r="L122" s="39"/>
      <c r="M122" s="179" t="s">
        <v>18</v>
      </c>
      <c r="N122" s="180" t="s">
        <v>45</v>
      </c>
      <c r="O122" s="64"/>
      <c r="P122" s="181">
        <f>O122*H122</f>
        <v>0</v>
      </c>
      <c r="Q122" s="181">
        <v>2.5999999999999998E-4</v>
      </c>
      <c r="R122" s="181">
        <f>Q122*H122</f>
        <v>9.0999999999999989E-4</v>
      </c>
      <c r="S122" s="181">
        <v>0</v>
      </c>
      <c r="T122" s="182">
        <f>S122*H122</f>
        <v>0</v>
      </c>
      <c r="U122" s="34"/>
      <c r="V122" s="34"/>
      <c r="W122" s="34"/>
      <c r="X122" s="34"/>
      <c r="Y122" s="34"/>
      <c r="Z122" s="34"/>
      <c r="AA122" s="34"/>
      <c r="AB122" s="34"/>
      <c r="AC122" s="34"/>
      <c r="AD122" s="34"/>
      <c r="AE122" s="34"/>
      <c r="AR122" s="183" t="s">
        <v>152</v>
      </c>
      <c r="AT122" s="183" t="s">
        <v>147</v>
      </c>
      <c r="AU122" s="183" t="s">
        <v>84</v>
      </c>
      <c r="AY122" s="17" t="s">
        <v>144</v>
      </c>
      <c r="BE122" s="184">
        <f>IF(N122="základní",J122,0)</f>
        <v>0</v>
      </c>
      <c r="BF122" s="184">
        <f>IF(N122="snížená",J122,0)</f>
        <v>0</v>
      </c>
      <c r="BG122" s="184">
        <f>IF(N122="zákl. přenesená",J122,0)</f>
        <v>0</v>
      </c>
      <c r="BH122" s="184">
        <f>IF(N122="sníž. přenesená",J122,0)</f>
        <v>0</v>
      </c>
      <c r="BI122" s="184">
        <f>IF(N122="nulová",J122,0)</f>
        <v>0</v>
      </c>
      <c r="BJ122" s="17" t="s">
        <v>82</v>
      </c>
      <c r="BK122" s="184">
        <f>ROUND((ROUND(I122,2))*(ROUND(H122,2)),2)</f>
        <v>0</v>
      </c>
      <c r="BL122" s="17" t="s">
        <v>152</v>
      </c>
      <c r="BM122" s="183" t="s">
        <v>185</v>
      </c>
    </row>
    <row r="123" spans="1:65" s="2" customFormat="1">
      <c r="A123" s="34"/>
      <c r="B123" s="35"/>
      <c r="C123" s="36"/>
      <c r="D123" s="185" t="s">
        <v>154</v>
      </c>
      <c r="E123" s="36"/>
      <c r="F123" s="186" t="s">
        <v>186</v>
      </c>
      <c r="G123" s="36"/>
      <c r="H123" s="36"/>
      <c r="I123" s="187"/>
      <c r="J123" s="36"/>
      <c r="K123" s="36"/>
      <c r="L123" s="39"/>
      <c r="M123" s="188"/>
      <c r="N123" s="189"/>
      <c r="O123" s="64"/>
      <c r="P123" s="64"/>
      <c r="Q123" s="64"/>
      <c r="R123" s="64"/>
      <c r="S123" s="64"/>
      <c r="T123" s="65"/>
      <c r="U123" s="34"/>
      <c r="V123" s="34"/>
      <c r="W123" s="34"/>
      <c r="X123" s="34"/>
      <c r="Y123" s="34"/>
      <c r="Z123" s="34"/>
      <c r="AA123" s="34"/>
      <c r="AB123" s="34"/>
      <c r="AC123" s="34"/>
      <c r="AD123" s="34"/>
      <c r="AE123" s="34"/>
      <c r="AT123" s="17" t="s">
        <v>154</v>
      </c>
      <c r="AU123" s="17" t="s">
        <v>84</v>
      </c>
    </row>
    <row r="124" spans="1:65" s="2" customFormat="1" ht="37.9" customHeight="1">
      <c r="A124" s="34"/>
      <c r="B124" s="35"/>
      <c r="C124" s="173" t="s">
        <v>172</v>
      </c>
      <c r="D124" s="173" t="s">
        <v>147</v>
      </c>
      <c r="E124" s="174" t="s">
        <v>187</v>
      </c>
      <c r="F124" s="175" t="s">
        <v>188</v>
      </c>
      <c r="G124" s="176" t="s">
        <v>168</v>
      </c>
      <c r="H124" s="177">
        <v>3.5</v>
      </c>
      <c r="I124" s="178"/>
      <c r="J124" s="177">
        <f>ROUND((ROUND(I124,2))*(ROUND(H124,2)),2)</f>
        <v>0</v>
      </c>
      <c r="K124" s="175" t="s">
        <v>151</v>
      </c>
      <c r="L124" s="39"/>
      <c r="M124" s="179" t="s">
        <v>18</v>
      </c>
      <c r="N124" s="180" t="s">
        <v>45</v>
      </c>
      <c r="O124" s="64"/>
      <c r="P124" s="181">
        <f>O124*H124</f>
        <v>0</v>
      </c>
      <c r="Q124" s="181">
        <v>4.3800000000000002E-3</v>
      </c>
      <c r="R124" s="181">
        <f>Q124*H124</f>
        <v>1.533E-2</v>
      </c>
      <c r="S124" s="181">
        <v>0</v>
      </c>
      <c r="T124" s="182">
        <f>S124*H124</f>
        <v>0</v>
      </c>
      <c r="U124" s="34"/>
      <c r="V124" s="34"/>
      <c r="W124" s="34"/>
      <c r="X124" s="34"/>
      <c r="Y124" s="34"/>
      <c r="Z124" s="34"/>
      <c r="AA124" s="34"/>
      <c r="AB124" s="34"/>
      <c r="AC124" s="34"/>
      <c r="AD124" s="34"/>
      <c r="AE124" s="34"/>
      <c r="AR124" s="183" t="s">
        <v>152</v>
      </c>
      <c r="AT124" s="183" t="s">
        <v>147</v>
      </c>
      <c r="AU124" s="183" t="s">
        <v>84</v>
      </c>
      <c r="AY124" s="17" t="s">
        <v>144</v>
      </c>
      <c r="BE124" s="184">
        <f>IF(N124="základní",J124,0)</f>
        <v>0</v>
      </c>
      <c r="BF124" s="184">
        <f>IF(N124="snížená",J124,0)</f>
        <v>0</v>
      </c>
      <c r="BG124" s="184">
        <f>IF(N124="zákl. přenesená",J124,0)</f>
        <v>0</v>
      </c>
      <c r="BH124" s="184">
        <f>IF(N124="sníž. přenesená",J124,0)</f>
        <v>0</v>
      </c>
      <c r="BI124" s="184">
        <f>IF(N124="nulová",J124,0)</f>
        <v>0</v>
      </c>
      <c r="BJ124" s="17" t="s">
        <v>82</v>
      </c>
      <c r="BK124" s="184">
        <f>ROUND((ROUND(I124,2))*(ROUND(H124,2)),2)</f>
        <v>0</v>
      </c>
      <c r="BL124" s="17" t="s">
        <v>152</v>
      </c>
      <c r="BM124" s="183" t="s">
        <v>189</v>
      </c>
    </row>
    <row r="125" spans="1:65" s="2" customFormat="1">
      <c r="A125" s="34"/>
      <c r="B125" s="35"/>
      <c r="C125" s="36"/>
      <c r="D125" s="185" t="s">
        <v>154</v>
      </c>
      <c r="E125" s="36"/>
      <c r="F125" s="186" t="s">
        <v>190</v>
      </c>
      <c r="G125" s="36"/>
      <c r="H125" s="36"/>
      <c r="I125" s="187"/>
      <c r="J125" s="36"/>
      <c r="K125" s="36"/>
      <c r="L125" s="39"/>
      <c r="M125" s="188"/>
      <c r="N125" s="189"/>
      <c r="O125" s="64"/>
      <c r="P125" s="64"/>
      <c r="Q125" s="64"/>
      <c r="R125" s="64"/>
      <c r="S125" s="64"/>
      <c r="T125" s="65"/>
      <c r="U125" s="34"/>
      <c r="V125" s="34"/>
      <c r="W125" s="34"/>
      <c r="X125" s="34"/>
      <c r="Y125" s="34"/>
      <c r="Z125" s="34"/>
      <c r="AA125" s="34"/>
      <c r="AB125" s="34"/>
      <c r="AC125" s="34"/>
      <c r="AD125" s="34"/>
      <c r="AE125" s="34"/>
      <c r="AT125" s="17" t="s">
        <v>154</v>
      </c>
      <c r="AU125" s="17" t="s">
        <v>84</v>
      </c>
    </row>
    <row r="126" spans="1:65" s="13" customFormat="1">
      <c r="B126" s="190"/>
      <c r="C126" s="191"/>
      <c r="D126" s="192" t="s">
        <v>156</v>
      </c>
      <c r="E126" s="193" t="s">
        <v>18</v>
      </c>
      <c r="F126" s="194" t="s">
        <v>171</v>
      </c>
      <c r="G126" s="191"/>
      <c r="H126" s="195">
        <v>3.5</v>
      </c>
      <c r="I126" s="196"/>
      <c r="J126" s="191"/>
      <c r="K126" s="191"/>
      <c r="L126" s="197"/>
      <c r="M126" s="198"/>
      <c r="N126" s="199"/>
      <c r="O126" s="199"/>
      <c r="P126" s="199"/>
      <c r="Q126" s="199"/>
      <c r="R126" s="199"/>
      <c r="S126" s="199"/>
      <c r="T126" s="200"/>
      <c r="AT126" s="201" t="s">
        <v>156</v>
      </c>
      <c r="AU126" s="201" t="s">
        <v>84</v>
      </c>
      <c r="AV126" s="13" t="s">
        <v>84</v>
      </c>
      <c r="AW126" s="13" t="s">
        <v>36</v>
      </c>
      <c r="AX126" s="13" t="s">
        <v>82</v>
      </c>
      <c r="AY126" s="201" t="s">
        <v>144</v>
      </c>
    </row>
    <row r="127" spans="1:65" s="2" customFormat="1" ht="37.9" customHeight="1">
      <c r="A127" s="34"/>
      <c r="B127" s="35"/>
      <c r="C127" s="173" t="s">
        <v>191</v>
      </c>
      <c r="D127" s="173" t="s">
        <v>147</v>
      </c>
      <c r="E127" s="174" t="s">
        <v>192</v>
      </c>
      <c r="F127" s="175" t="s">
        <v>193</v>
      </c>
      <c r="G127" s="176" t="s">
        <v>168</v>
      </c>
      <c r="H127" s="177">
        <v>3.5</v>
      </c>
      <c r="I127" s="178"/>
      <c r="J127" s="177">
        <f>ROUND((ROUND(I127,2))*(ROUND(H127,2)),2)</f>
        <v>0</v>
      </c>
      <c r="K127" s="175" t="s">
        <v>151</v>
      </c>
      <c r="L127" s="39"/>
      <c r="M127" s="179" t="s">
        <v>18</v>
      </c>
      <c r="N127" s="180" t="s">
        <v>45</v>
      </c>
      <c r="O127" s="64"/>
      <c r="P127" s="181">
        <f>O127*H127</f>
        <v>0</v>
      </c>
      <c r="Q127" s="181">
        <v>1.103E-2</v>
      </c>
      <c r="R127" s="181">
        <f>Q127*H127</f>
        <v>3.8605E-2</v>
      </c>
      <c r="S127" s="181">
        <v>0</v>
      </c>
      <c r="T127" s="182">
        <f>S127*H127</f>
        <v>0</v>
      </c>
      <c r="U127" s="34"/>
      <c r="V127" s="34"/>
      <c r="W127" s="34"/>
      <c r="X127" s="34"/>
      <c r="Y127" s="34"/>
      <c r="Z127" s="34"/>
      <c r="AA127" s="34"/>
      <c r="AB127" s="34"/>
      <c r="AC127" s="34"/>
      <c r="AD127" s="34"/>
      <c r="AE127" s="34"/>
      <c r="AR127" s="183" t="s">
        <v>152</v>
      </c>
      <c r="AT127" s="183" t="s">
        <v>147</v>
      </c>
      <c r="AU127" s="183" t="s">
        <v>84</v>
      </c>
      <c r="AY127" s="17" t="s">
        <v>144</v>
      </c>
      <c r="BE127" s="184">
        <f>IF(N127="základní",J127,0)</f>
        <v>0</v>
      </c>
      <c r="BF127" s="184">
        <f>IF(N127="snížená",J127,0)</f>
        <v>0</v>
      </c>
      <c r="BG127" s="184">
        <f>IF(N127="zákl. přenesená",J127,0)</f>
        <v>0</v>
      </c>
      <c r="BH127" s="184">
        <f>IF(N127="sníž. přenesená",J127,0)</f>
        <v>0</v>
      </c>
      <c r="BI127" s="184">
        <f>IF(N127="nulová",J127,0)</f>
        <v>0</v>
      </c>
      <c r="BJ127" s="17" t="s">
        <v>82</v>
      </c>
      <c r="BK127" s="184">
        <f>ROUND((ROUND(I127,2))*(ROUND(H127,2)),2)</f>
        <v>0</v>
      </c>
      <c r="BL127" s="17" t="s">
        <v>152</v>
      </c>
      <c r="BM127" s="183" t="s">
        <v>194</v>
      </c>
    </row>
    <row r="128" spans="1:65" s="2" customFormat="1">
      <c r="A128" s="34"/>
      <c r="B128" s="35"/>
      <c r="C128" s="36"/>
      <c r="D128" s="185" t="s">
        <v>154</v>
      </c>
      <c r="E128" s="36"/>
      <c r="F128" s="186" t="s">
        <v>195</v>
      </c>
      <c r="G128" s="36"/>
      <c r="H128" s="36"/>
      <c r="I128" s="187"/>
      <c r="J128" s="36"/>
      <c r="K128" s="36"/>
      <c r="L128" s="39"/>
      <c r="M128" s="188"/>
      <c r="N128" s="189"/>
      <c r="O128" s="64"/>
      <c r="P128" s="64"/>
      <c r="Q128" s="64"/>
      <c r="R128" s="64"/>
      <c r="S128" s="64"/>
      <c r="T128" s="65"/>
      <c r="U128" s="34"/>
      <c r="V128" s="34"/>
      <c r="W128" s="34"/>
      <c r="X128" s="34"/>
      <c r="Y128" s="34"/>
      <c r="Z128" s="34"/>
      <c r="AA128" s="34"/>
      <c r="AB128" s="34"/>
      <c r="AC128" s="34"/>
      <c r="AD128" s="34"/>
      <c r="AE128" s="34"/>
      <c r="AT128" s="17" t="s">
        <v>154</v>
      </c>
      <c r="AU128" s="17" t="s">
        <v>84</v>
      </c>
    </row>
    <row r="129" spans="1:65" s="13" customFormat="1">
      <c r="B129" s="190"/>
      <c r="C129" s="191"/>
      <c r="D129" s="192" t="s">
        <v>156</v>
      </c>
      <c r="E129" s="193" t="s">
        <v>18</v>
      </c>
      <c r="F129" s="194" t="s">
        <v>171</v>
      </c>
      <c r="G129" s="191"/>
      <c r="H129" s="195">
        <v>3.5</v>
      </c>
      <c r="I129" s="196"/>
      <c r="J129" s="191"/>
      <c r="K129" s="191"/>
      <c r="L129" s="197"/>
      <c r="M129" s="198"/>
      <c r="N129" s="199"/>
      <c r="O129" s="199"/>
      <c r="P129" s="199"/>
      <c r="Q129" s="199"/>
      <c r="R129" s="199"/>
      <c r="S129" s="199"/>
      <c r="T129" s="200"/>
      <c r="AT129" s="201" t="s">
        <v>156</v>
      </c>
      <c r="AU129" s="201" t="s">
        <v>84</v>
      </c>
      <c r="AV129" s="13" t="s">
        <v>84</v>
      </c>
      <c r="AW129" s="13" t="s">
        <v>36</v>
      </c>
      <c r="AX129" s="13" t="s">
        <v>82</v>
      </c>
      <c r="AY129" s="201" t="s">
        <v>144</v>
      </c>
    </row>
    <row r="130" spans="1:65" s="2" customFormat="1" ht="37.9" customHeight="1">
      <c r="A130" s="34"/>
      <c r="B130" s="35"/>
      <c r="C130" s="173" t="s">
        <v>196</v>
      </c>
      <c r="D130" s="173" t="s">
        <v>147</v>
      </c>
      <c r="E130" s="174" t="s">
        <v>197</v>
      </c>
      <c r="F130" s="175" t="s">
        <v>198</v>
      </c>
      <c r="G130" s="176" t="s">
        <v>150</v>
      </c>
      <c r="H130" s="177">
        <v>6</v>
      </c>
      <c r="I130" s="178"/>
      <c r="J130" s="177">
        <f>ROUND((ROUND(I130,2))*(ROUND(H130,2)),2)</f>
        <v>0</v>
      </c>
      <c r="K130" s="175" t="s">
        <v>151</v>
      </c>
      <c r="L130" s="39"/>
      <c r="M130" s="179" t="s">
        <v>18</v>
      </c>
      <c r="N130" s="180" t="s">
        <v>45</v>
      </c>
      <c r="O130" s="64"/>
      <c r="P130" s="181">
        <f>O130*H130</f>
        <v>0</v>
      </c>
      <c r="Q130" s="181">
        <v>2.0200000000000001E-3</v>
      </c>
      <c r="R130" s="181">
        <f>Q130*H130</f>
        <v>1.2120000000000001E-2</v>
      </c>
      <c r="S130" s="181">
        <v>0</v>
      </c>
      <c r="T130" s="182">
        <f>S130*H130</f>
        <v>0</v>
      </c>
      <c r="U130" s="34"/>
      <c r="V130" s="34"/>
      <c r="W130" s="34"/>
      <c r="X130" s="34"/>
      <c r="Y130" s="34"/>
      <c r="Z130" s="34"/>
      <c r="AA130" s="34"/>
      <c r="AB130" s="34"/>
      <c r="AC130" s="34"/>
      <c r="AD130" s="34"/>
      <c r="AE130" s="34"/>
      <c r="AR130" s="183" t="s">
        <v>152</v>
      </c>
      <c r="AT130" s="183" t="s">
        <v>147</v>
      </c>
      <c r="AU130" s="183" t="s">
        <v>84</v>
      </c>
      <c r="AY130" s="17" t="s">
        <v>144</v>
      </c>
      <c r="BE130" s="184">
        <f>IF(N130="základní",J130,0)</f>
        <v>0</v>
      </c>
      <c r="BF130" s="184">
        <f>IF(N130="snížená",J130,0)</f>
        <v>0</v>
      </c>
      <c r="BG130" s="184">
        <f>IF(N130="zákl. přenesená",J130,0)</f>
        <v>0</v>
      </c>
      <c r="BH130" s="184">
        <f>IF(N130="sníž. přenesená",J130,0)</f>
        <v>0</v>
      </c>
      <c r="BI130" s="184">
        <f>IF(N130="nulová",J130,0)</f>
        <v>0</v>
      </c>
      <c r="BJ130" s="17" t="s">
        <v>82</v>
      </c>
      <c r="BK130" s="184">
        <f>ROUND((ROUND(I130,2))*(ROUND(H130,2)),2)</f>
        <v>0</v>
      </c>
      <c r="BL130" s="17" t="s">
        <v>152</v>
      </c>
      <c r="BM130" s="183" t="s">
        <v>199</v>
      </c>
    </row>
    <row r="131" spans="1:65" s="2" customFormat="1">
      <c r="A131" s="34"/>
      <c r="B131" s="35"/>
      <c r="C131" s="36"/>
      <c r="D131" s="185" t="s">
        <v>154</v>
      </c>
      <c r="E131" s="36"/>
      <c r="F131" s="186" t="s">
        <v>200</v>
      </c>
      <c r="G131" s="36"/>
      <c r="H131" s="36"/>
      <c r="I131" s="187"/>
      <c r="J131" s="36"/>
      <c r="K131" s="36"/>
      <c r="L131" s="39"/>
      <c r="M131" s="188"/>
      <c r="N131" s="189"/>
      <c r="O131" s="64"/>
      <c r="P131" s="64"/>
      <c r="Q131" s="64"/>
      <c r="R131" s="64"/>
      <c r="S131" s="64"/>
      <c r="T131" s="65"/>
      <c r="U131" s="34"/>
      <c r="V131" s="34"/>
      <c r="W131" s="34"/>
      <c r="X131" s="34"/>
      <c r="Y131" s="34"/>
      <c r="Z131" s="34"/>
      <c r="AA131" s="34"/>
      <c r="AB131" s="34"/>
      <c r="AC131" s="34"/>
      <c r="AD131" s="34"/>
      <c r="AE131" s="34"/>
      <c r="AT131" s="17" t="s">
        <v>154</v>
      </c>
      <c r="AU131" s="17" t="s">
        <v>84</v>
      </c>
    </row>
    <row r="132" spans="1:65" s="13" customFormat="1">
      <c r="B132" s="190"/>
      <c r="C132" s="191"/>
      <c r="D132" s="192" t="s">
        <v>156</v>
      </c>
      <c r="E132" s="193" t="s">
        <v>18</v>
      </c>
      <c r="F132" s="194" t="s">
        <v>201</v>
      </c>
      <c r="G132" s="191"/>
      <c r="H132" s="195">
        <v>6</v>
      </c>
      <c r="I132" s="196"/>
      <c r="J132" s="191"/>
      <c r="K132" s="191"/>
      <c r="L132" s="197"/>
      <c r="M132" s="198"/>
      <c r="N132" s="199"/>
      <c r="O132" s="199"/>
      <c r="P132" s="199"/>
      <c r="Q132" s="199"/>
      <c r="R132" s="199"/>
      <c r="S132" s="199"/>
      <c r="T132" s="200"/>
      <c r="AT132" s="201" t="s">
        <v>156</v>
      </c>
      <c r="AU132" s="201" t="s">
        <v>84</v>
      </c>
      <c r="AV132" s="13" t="s">
        <v>84</v>
      </c>
      <c r="AW132" s="13" t="s">
        <v>36</v>
      </c>
      <c r="AX132" s="13" t="s">
        <v>82</v>
      </c>
      <c r="AY132" s="201" t="s">
        <v>144</v>
      </c>
    </row>
    <row r="133" spans="1:65" s="2" customFormat="1" ht="37.9" customHeight="1">
      <c r="A133" s="34"/>
      <c r="B133" s="35"/>
      <c r="C133" s="173" t="s">
        <v>202</v>
      </c>
      <c r="D133" s="173" t="s">
        <v>147</v>
      </c>
      <c r="E133" s="174" t="s">
        <v>203</v>
      </c>
      <c r="F133" s="175" t="s">
        <v>204</v>
      </c>
      <c r="G133" s="176" t="s">
        <v>150</v>
      </c>
      <c r="H133" s="177">
        <v>48</v>
      </c>
      <c r="I133" s="178"/>
      <c r="J133" s="177">
        <f>ROUND((ROUND(I133,2))*(ROUND(H133,2)),2)</f>
        <v>0</v>
      </c>
      <c r="K133" s="175" t="s">
        <v>151</v>
      </c>
      <c r="L133" s="39"/>
      <c r="M133" s="179" t="s">
        <v>18</v>
      </c>
      <c r="N133" s="180" t="s">
        <v>45</v>
      </c>
      <c r="O133" s="64"/>
      <c r="P133" s="181">
        <f>O133*H133</f>
        <v>0</v>
      </c>
      <c r="Q133" s="181">
        <v>5.5700000000000003E-3</v>
      </c>
      <c r="R133" s="181">
        <f>Q133*H133</f>
        <v>0.26736000000000004</v>
      </c>
      <c r="S133" s="181">
        <v>0</v>
      </c>
      <c r="T133" s="182">
        <f>S133*H133</f>
        <v>0</v>
      </c>
      <c r="U133" s="34"/>
      <c r="V133" s="34"/>
      <c r="W133" s="34"/>
      <c r="X133" s="34"/>
      <c r="Y133" s="34"/>
      <c r="Z133" s="34"/>
      <c r="AA133" s="34"/>
      <c r="AB133" s="34"/>
      <c r="AC133" s="34"/>
      <c r="AD133" s="34"/>
      <c r="AE133" s="34"/>
      <c r="AR133" s="183" t="s">
        <v>152</v>
      </c>
      <c r="AT133" s="183" t="s">
        <v>147</v>
      </c>
      <c r="AU133" s="183" t="s">
        <v>84</v>
      </c>
      <c r="AY133" s="17" t="s">
        <v>144</v>
      </c>
      <c r="BE133" s="184">
        <f>IF(N133="základní",J133,0)</f>
        <v>0</v>
      </c>
      <c r="BF133" s="184">
        <f>IF(N133="snížená",J133,0)</f>
        <v>0</v>
      </c>
      <c r="BG133" s="184">
        <f>IF(N133="zákl. přenesená",J133,0)</f>
        <v>0</v>
      </c>
      <c r="BH133" s="184">
        <f>IF(N133="sníž. přenesená",J133,0)</f>
        <v>0</v>
      </c>
      <c r="BI133" s="184">
        <f>IF(N133="nulová",J133,0)</f>
        <v>0</v>
      </c>
      <c r="BJ133" s="17" t="s">
        <v>82</v>
      </c>
      <c r="BK133" s="184">
        <f>ROUND((ROUND(I133,2))*(ROUND(H133,2)),2)</f>
        <v>0</v>
      </c>
      <c r="BL133" s="17" t="s">
        <v>152</v>
      </c>
      <c r="BM133" s="183" t="s">
        <v>205</v>
      </c>
    </row>
    <row r="134" spans="1:65" s="2" customFormat="1">
      <c r="A134" s="34"/>
      <c r="B134" s="35"/>
      <c r="C134" s="36"/>
      <c r="D134" s="185" t="s">
        <v>154</v>
      </c>
      <c r="E134" s="36"/>
      <c r="F134" s="186" t="s">
        <v>206</v>
      </c>
      <c r="G134" s="36"/>
      <c r="H134" s="36"/>
      <c r="I134" s="187"/>
      <c r="J134" s="36"/>
      <c r="K134" s="36"/>
      <c r="L134" s="39"/>
      <c r="M134" s="188"/>
      <c r="N134" s="189"/>
      <c r="O134" s="64"/>
      <c r="P134" s="64"/>
      <c r="Q134" s="64"/>
      <c r="R134" s="64"/>
      <c r="S134" s="64"/>
      <c r="T134" s="65"/>
      <c r="U134" s="34"/>
      <c r="V134" s="34"/>
      <c r="W134" s="34"/>
      <c r="X134" s="34"/>
      <c r="Y134" s="34"/>
      <c r="Z134" s="34"/>
      <c r="AA134" s="34"/>
      <c r="AB134" s="34"/>
      <c r="AC134" s="34"/>
      <c r="AD134" s="34"/>
      <c r="AE134" s="34"/>
      <c r="AT134" s="17" t="s">
        <v>154</v>
      </c>
      <c r="AU134" s="17" t="s">
        <v>84</v>
      </c>
    </row>
    <row r="135" spans="1:65" s="13" customFormat="1">
      <c r="B135" s="190"/>
      <c r="C135" s="191"/>
      <c r="D135" s="192" t="s">
        <v>156</v>
      </c>
      <c r="E135" s="193" t="s">
        <v>18</v>
      </c>
      <c r="F135" s="194" t="s">
        <v>207</v>
      </c>
      <c r="G135" s="191"/>
      <c r="H135" s="195">
        <v>20</v>
      </c>
      <c r="I135" s="196"/>
      <c r="J135" s="191"/>
      <c r="K135" s="191"/>
      <c r="L135" s="197"/>
      <c r="M135" s="198"/>
      <c r="N135" s="199"/>
      <c r="O135" s="199"/>
      <c r="P135" s="199"/>
      <c r="Q135" s="199"/>
      <c r="R135" s="199"/>
      <c r="S135" s="199"/>
      <c r="T135" s="200"/>
      <c r="AT135" s="201" t="s">
        <v>156</v>
      </c>
      <c r="AU135" s="201" t="s">
        <v>84</v>
      </c>
      <c r="AV135" s="13" t="s">
        <v>84</v>
      </c>
      <c r="AW135" s="13" t="s">
        <v>36</v>
      </c>
      <c r="AX135" s="13" t="s">
        <v>74</v>
      </c>
      <c r="AY135" s="201" t="s">
        <v>144</v>
      </c>
    </row>
    <row r="136" spans="1:65" s="13" customFormat="1">
      <c r="B136" s="190"/>
      <c r="C136" s="191"/>
      <c r="D136" s="192" t="s">
        <v>156</v>
      </c>
      <c r="E136" s="193" t="s">
        <v>18</v>
      </c>
      <c r="F136" s="194" t="s">
        <v>208</v>
      </c>
      <c r="G136" s="191"/>
      <c r="H136" s="195">
        <v>12</v>
      </c>
      <c r="I136" s="196"/>
      <c r="J136" s="191"/>
      <c r="K136" s="191"/>
      <c r="L136" s="197"/>
      <c r="M136" s="198"/>
      <c r="N136" s="199"/>
      <c r="O136" s="199"/>
      <c r="P136" s="199"/>
      <c r="Q136" s="199"/>
      <c r="R136" s="199"/>
      <c r="S136" s="199"/>
      <c r="T136" s="200"/>
      <c r="AT136" s="201" t="s">
        <v>156</v>
      </c>
      <c r="AU136" s="201" t="s">
        <v>84</v>
      </c>
      <c r="AV136" s="13" t="s">
        <v>84</v>
      </c>
      <c r="AW136" s="13" t="s">
        <v>36</v>
      </c>
      <c r="AX136" s="13" t="s">
        <v>74</v>
      </c>
      <c r="AY136" s="201" t="s">
        <v>144</v>
      </c>
    </row>
    <row r="137" spans="1:65" s="13" customFormat="1">
      <c r="B137" s="190"/>
      <c r="C137" s="191"/>
      <c r="D137" s="192" t="s">
        <v>156</v>
      </c>
      <c r="E137" s="193" t="s">
        <v>18</v>
      </c>
      <c r="F137" s="194" t="s">
        <v>209</v>
      </c>
      <c r="G137" s="191"/>
      <c r="H137" s="195">
        <v>16</v>
      </c>
      <c r="I137" s="196"/>
      <c r="J137" s="191"/>
      <c r="K137" s="191"/>
      <c r="L137" s="197"/>
      <c r="M137" s="198"/>
      <c r="N137" s="199"/>
      <c r="O137" s="199"/>
      <c r="P137" s="199"/>
      <c r="Q137" s="199"/>
      <c r="R137" s="199"/>
      <c r="S137" s="199"/>
      <c r="T137" s="200"/>
      <c r="AT137" s="201" t="s">
        <v>156</v>
      </c>
      <c r="AU137" s="201" t="s">
        <v>84</v>
      </c>
      <c r="AV137" s="13" t="s">
        <v>84</v>
      </c>
      <c r="AW137" s="13" t="s">
        <v>36</v>
      </c>
      <c r="AX137" s="13" t="s">
        <v>74</v>
      </c>
      <c r="AY137" s="201" t="s">
        <v>144</v>
      </c>
    </row>
    <row r="138" spans="1:65" s="14" customFormat="1">
      <c r="B138" s="202"/>
      <c r="C138" s="203"/>
      <c r="D138" s="192" t="s">
        <v>156</v>
      </c>
      <c r="E138" s="204" t="s">
        <v>18</v>
      </c>
      <c r="F138" s="205" t="s">
        <v>165</v>
      </c>
      <c r="G138" s="203"/>
      <c r="H138" s="206">
        <v>48</v>
      </c>
      <c r="I138" s="207"/>
      <c r="J138" s="203"/>
      <c r="K138" s="203"/>
      <c r="L138" s="208"/>
      <c r="M138" s="209"/>
      <c r="N138" s="210"/>
      <c r="O138" s="210"/>
      <c r="P138" s="210"/>
      <c r="Q138" s="210"/>
      <c r="R138" s="210"/>
      <c r="S138" s="210"/>
      <c r="T138" s="211"/>
      <c r="AT138" s="212" t="s">
        <v>156</v>
      </c>
      <c r="AU138" s="212" t="s">
        <v>84</v>
      </c>
      <c r="AV138" s="14" t="s">
        <v>152</v>
      </c>
      <c r="AW138" s="14" t="s">
        <v>36</v>
      </c>
      <c r="AX138" s="14" t="s">
        <v>82</v>
      </c>
      <c r="AY138" s="212" t="s">
        <v>144</v>
      </c>
    </row>
    <row r="139" spans="1:65" s="2" customFormat="1" ht="37.9" customHeight="1">
      <c r="A139" s="34"/>
      <c r="B139" s="35"/>
      <c r="C139" s="173" t="s">
        <v>210</v>
      </c>
      <c r="D139" s="173" t="s">
        <v>147</v>
      </c>
      <c r="E139" s="174" t="s">
        <v>211</v>
      </c>
      <c r="F139" s="175" t="s">
        <v>212</v>
      </c>
      <c r="G139" s="176" t="s">
        <v>168</v>
      </c>
      <c r="H139" s="177">
        <v>215</v>
      </c>
      <c r="I139" s="178"/>
      <c r="J139" s="177">
        <f>ROUND((ROUND(I139,2))*(ROUND(H139,2)),2)</f>
        <v>0</v>
      </c>
      <c r="K139" s="175" t="s">
        <v>151</v>
      </c>
      <c r="L139" s="39"/>
      <c r="M139" s="179" t="s">
        <v>18</v>
      </c>
      <c r="N139" s="180" t="s">
        <v>45</v>
      </c>
      <c r="O139" s="64"/>
      <c r="P139" s="181">
        <f>O139*H139</f>
        <v>0</v>
      </c>
      <c r="Q139" s="181">
        <v>0</v>
      </c>
      <c r="R139" s="181">
        <f>Q139*H139</f>
        <v>0</v>
      </c>
      <c r="S139" s="181">
        <v>0</v>
      </c>
      <c r="T139" s="182">
        <f>S139*H139</f>
        <v>0</v>
      </c>
      <c r="U139" s="34"/>
      <c r="V139" s="34"/>
      <c r="W139" s="34"/>
      <c r="X139" s="34"/>
      <c r="Y139" s="34"/>
      <c r="Z139" s="34"/>
      <c r="AA139" s="34"/>
      <c r="AB139" s="34"/>
      <c r="AC139" s="34"/>
      <c r="AD139" s="34"/>
      <c r="AE139" s="34"/>
      <c r="AR139" s="183" t="s">
        <v>152</v>
      </c>
      <c r="AT139" s="183" t="s">
        <v>147</v>
      </c>
      <c r="AU139" s="183" t="s">
        <v>84</v>
      </c>
      <c r="AY139" s="17" t="s">
        <v>144</v>
      </c>
      <c r="BE139" s="184">
        <f>IF(N139="základní",J139,0)</f>
        <v>0</v>
      </c>
      <c r="BF139" s="184">
        <f>IF(N139="snížená",J139,0)</f>
        <v>0</v>
      </c>
      <c r="BG139" s="184">
        <f>IF(N139="zákl. přenesená",J139,0)</f>
        <v>0</v>
      </c>
      <c r="BH139" s="184">
        <f>IF(N139="sníž. přenesená",J139,0)</f>
        <v>0</v>
      </c>
      <c r="BI139" s="184">
        <f>IF(N139="nulová",J139,0)</f>
        <v>0</v>
      </c>
      <c r="BJ139" s="17" t="s">
        <v>82</v>
      </c>
      <c r="BK139" s="184">
        <f>ROUND((ROUND(I139,2))*(ROUND(H139,2)),2)</f>
        <v>0</v>
      </c>
      <c r="BL139" s="17" t="s">
        <v>152</v>
      </c>
      <c r="BM139" s="183" t="s">
        <v>213</v>
      </c>
    </row>
    <row r="140" spans="1:65" s="2" customFormat="1">
      <c r="A140" s="34"/>
      <c r="B140" s="35"/>
      <c r="C140" s="36"/>
      <c r="D140" s="185" t="s">
        <v>154</v>
      </c>
      <c r="E140" s="36"/>
      <c r="F140" s="186" t="s">
        <v>214</v>
      </c>
      <c r="G140" s="36"/>
      <c r="H140" s="36"/>
      <c r="I140" s="187"/>
      <c r="J140" s="36"/>
      <c r="K140" s="36"/>
      <c r="L140" s="39"/>
      <c r="M140" s="188"/>
      <c r="N140" s="189"/>
      <c r="O140" s="64"/>
      <c r="P140" s="64"/>
      <c r="Q140" s="64"/>
      <c r="R140" s="64"/>
      <c r="S140" s="64"/>
      <c r="T140" s="65"/>
      <c r="U140" s="34"/>
      <c r="V140" s="34"/>
      <c r="W140" s="34"/>
      <c r="X140" s="34"/>
      <c r="Y140" s="34"/>
      <c r="Z140" s="34"/>
      <c r="AA140" s="34"/>
      <c r="AB140" s="34"/>
      <c r="AC140" s="34"/>
      <c r="AD140" s="34"/>
      <c r="AE140" s="34"/>
      <c r="AT140" s="17" t="s">
        <v>154</v>
      </c>
      <c r="AU140" s="17" t="s">
        <v>84</v>
      </c>
    </row>
    <row r="141" spans="1:65" s="2" customFormat="1" ht="37.9" customHeight="1">
      <c r="A141" s="34"/>
      <c r="B141" s="35"/>
      <c r="C141" s="173" t="s">
        <v>215</v>
      </c>
      <c r="D141" s="173" t="s">
        <v>147</v>
      </c>
      <c r="E141" s="174" t="s">
        <v>216</v>
      </c>
      <c r="F141" s="175" t="s">
        <v>217</v>
      </c>
      <c r="G141" s="176" t="s">
        <v>168</v>
      </c>
      <c r="H141" s="177">
        <v>223</v>
      </c>
      <c r="I141" s="178"/>
      <c r="J141" s="177">
        <f>ROUND((ROUND(I141,2))*(ROUND(H141,2)),2)</f>
        <v>0</v>
      </c>
      <c r="K141" s="175" t="s">
        <v>151</v>
      </c>
      <c r="L141" s="39"/>
      <c r="M141" s="179" t="s">
        <v>18</v>
      </c>
      <c r="N141" s="180" t="s">
        <v>45</v>
      </c>
      <c r="O141" s="64"/>
      <c r="P141" s="181">
        <f>O141*H141</f>
        <v>0</v>
      </c>
      <c r="Q141" s="181">
        <v>1.7639999999999999E-2</v>
      </c>
      <c r="R141" s="181">
        <f>Q141*H141</f>
        <v>3.9337199999999997</v>
      </c>
      <c r="S141" s="181">
        <v>0.02</v>
      </c>
      <c r="T141" s="182">
        <f>S141*H141</f>
        <v>4.46</v>
      </c>
      <c r="U141" s="34"/>
      <c r="V141" s="34"/>
      <c r="W141" s="34"/>
      <c r="X141" s="34"/>
      <c r="Y141" s="34"/>
      <c r="Z141" s="34"/>
      <c r="AA141" s="34"/>
      <c r="AB141" s="34"/>
      <c r="AC141" s="34"/>
      <c r="AD141" s="34"/>
      <c r="AE141" s="34"/>
      <c r="AR141" s="183" t="s">
        <v>152</v>
      </c>
      <c r="AT141" s="183" t="s">
        <v>147</v>
      </c>
      <c r="AU141" s="183" t="s">
        <v>84</v>
      </c>
      <c r="AY141" s="17" t="s">
        <v>144</v>
      </c>
      <c r="BE141" s="184">
        <f>IF(N141="základní",J141,0)</f>
        <v>0</v>
      </c>
      <c r="BF141" s="184">
        <f>IF(N141="snížená",J141,0)</f>
        <v>0</v>
      </c>
      <c r="BG141" s="184">
        <f>IF(N141="zákl. přenesená",J141,0)</f>
        <v>0</v>
      </c>
      <c r="BH141" s="184">
        <f>IF(N141="sníž. přenesená",J141,0)</f>
        <v>0</v>
      </c>
      <c r="BI141" s="184">
        <f>IF(N141="nulová",J141,0)</f>
        <v>0</v>
      </c>
      <c r="BJ141" s="17" t="s">
        <v>82</v>
      </c>
      <c r="BK141" s="184">
        <f>ROUND((ROUND(I141,2))*(ROUND(H141,2)),2)</f>
        <v>0</v>
      </c>
      <c r="BL141" s="17" t="s">
        <v>152</v>
      </c>
      <c r="BM141" s="183" t="s">
        <v>218</v>
      </c>
    </row>
    <row r="142" spans="1:65" s="2" customFormat="1">
      <c r="A142" s="34"/>
      <c r="B142" s="35"/>
      <c r="C142" s="36"/>
      <c r="D142" s="185" t="s">
        <v>154</v>
      </c>
      <c r="E142" s="36"/>
      <c r="F142" s="186" t="s">
        <v>219</v>
      </c>
      <c r="G142" s="36"/>
      <c r="H142" s="36"/>
      <c r="I142" s="187"/>
      <c r="J142" s="36"/>
      <c r="K142" s="36"/>
      <c r="L142" s="39"/>
      <c r="M142" s="188"/>
      <c r="N142" s="189"/>
      <c r="O142" s="64"/>
      <c r="P142" s="64"/>
      <c r="Q142" s="64"/>
      <c r="R142" s="64"/>
      <c r="S142" s="64"/>
      <c r="T142" s="65"/>
      <c r="U142" s="34"/>
      <c r="V142" s="34"/>
      <c r="W142" s="34"/>
      <c r="X142" s="34"/>
      <c r="Y142" s="34"/>
      <c r="Z142" s="34"/>
      <c r="AA142" s="34"/>
      <c r="AB142" s="34"/>
      <c r="AC142" s="34"/>
      <c r="AD142" s="34"/>
      <c r="AE142" s="34"/>
      <c r="AT142" s="17" t="s">
        <v>154</v>
      </c>
      <c r="AU142" s="17" t="s">
        <v>84</v>
      </c>
    </row>
    <row r="143" spans="1:65" s="13" customFormat="1">
      <c r="B143" s="190"/>
      <c r="C143" s="191"/>
      <c r="D143" s="192" t="s">
        <v>156</v>
      </c>
      <c r="E143" s="193" t="s">
        <v>18</v>
      </c>
      <c r="F143" s="194" t="s">
        <v>220</v>
      </c>
      <c r="G143" s="191"/>
      <c r="H143" s="195">
        <v>223</v>
      </c>
      <c r="I143" s="196"/>
      <c r="J143" s="191"/>
      <c r="K143" s="191"/>
      <c r="L143" s="197"/>
      <c r="M143" s="198"/>
      <c r="N143" s="199"/>
      <c r="O143" s="199"/>
      <c r="P143" s="199"/>
      <c r="Q143" s="199"/>
      <c r="R143" s="199"/>
      <c r="S143" s="199"/>
      <c r="T143" s="200"/>
      <c r="AT143" s="201" t="s">
        <v>156</v>
      </c>
      <c r="AU143" s="201" t="s">
        <v>84</v>
      </c>
      <c r="AV143" s="13" t="s">
        <v>84</v>
      </c>
      <c r="AW143" s="13" t="s">
        <v>36</v>
      </c>
      <c r="AX143" s="13" t="s">
        <v>82</v>
      </c>
      <c r="AY143" s="201" t="s">
        <v>144</v>
      </c>
    </row>
    <row r="144" spans="1:65" s="2" customFormat="1" ht="37.9" customHeight="1">
      <c r="A144" s="34"/>
      <c r="B144" s="35"/>
      <c r="C144" s="173" t="s">
        <v>221</v>
      </c>
      <c r="D144" s="173" t="s">
        <v>147</v>
      </c>
      <c r="E144" s="174" t="s">
        <v>222</v>
      </c>
      <c r="F144" s="175" t="s">
        <v>223</v>
      </c>
      <c r="G144" s="176" t="s">
        <v>168</v>
      </c>
      <c r="H144" s="177">
        <v>438</v>
      </c>
      <c r="I144" s="178"/>
      <c r="J144" s="177">
        <f>ROUND((ROUND(I144,2))*(ROUND(H144,2)),2)</f>
        <v>0</v>
      </c>
      <c r="K144" s="175" t="s">
        <v>151</v>
      </c>
      <c r="L144" s="39"/>
      <c r="M144" s="179" t="s">
        <v>18</v>
      </c>
      <c r="N144" s="180" t="s">
        <v>45</v>
      </c>
      <c r="O144" s="64"/>
      <c r="P144" s="181">
        <f>O144*H144</f>
        <v>0</v>
      </c>
      <c r="Q144" s="181">
        <v>2.2000000000000001E-4</v>
      </c>
      <c r="R144" s="181">
        <f>Q144*H144</f>
        <v>9.6360000000000001E-2</v>
      </c>
      <c r="S144" s="181">
        <v>2E-3</v>
      </c>
      <c r="T144" s="182">
        <f>S144*H144</f>
        <v>0.876</v>
      </c>
      <c r="U144" s="34"/>
      <c r="V144" s="34"/>
      <c r="W144" s="34"/>
      <c r="X144" s="34"/>
      <c r="Y144" s="34"/>
      <c r="Z144" s="34"/>
      <c r="AA144" s="34"/>
      <c r="AB144" s="34"/>
      <c r="AC144" s="34"/>
      <c r="AD144" s="34"/>
      <c r="AE144" s="34"/>
      <c r="AR144" s="183" t="s">
        <v>152</v>
      </c>
      <c r="AT144" s="183" t="s">
        <v>147</v>
      </c>
      <c r="AU144" s="183" t="s">
        <v>84</v>
      </c>
      <c r="AY144" s="17" t="s">
        <v>144</v>
      </c>
      <c r="BE144" s="184">
        <f>IF(N144="základní",J144,0)</f>
        <v>0</v>
      </c>
      <c r="BF144" s="184">
        <f>IF(N144="snížená",J144,0)</f>
        <v>0</v>
      </c>
      <c r="BG144" s="184">
        <f>IF(N144="zákl. přenesená",J144,0)</f>
        <v>0</v>
      </c>
      <c r="BH144" s="184">
        <f>IF(N144="sníž. přenesená",J144,0)</f>
        <v>0</v>
      </c>
      <c r="BI144" s="184">
        <f>IF(N144="nulová",J144,0)</f>
        <v>0</v>
      </c>
      <c r="BJ144" s="17" t="s">
        <v>82</v>
      </c>
      <c r="BK144" s="184">
        <f>ROUND((ROUND(I144,2))*(ROUND(H144,2)),2)</f>
        <v>0</v>
      </c>
      <c r="BL144" s="17" t="s">
        <v>152</v>
      </c>
      <c r="BM144" s="183" t="s">
        <v>224</v>
      </c>
    </row>
    <row r="145" spans="1:65" s="2" customFormat="1">
      <c r="A145" s="34"/>
      <c r="B145" s="35"/>
      <c r="C145" s="36"/>
      <c r="D145" s="185" t="s">
        <v>154</v>
      </c>
      <c r="E145" s="36"/>
      <c r="F145" s="186" t="s">
        <v>225</v>
      </c>
      <c r="G145" s="36"/>
      <c r="H145" s="36"/>
      <c r="I145" s="187"/>
      <c r="J145" s="36"/>
      <c r="K145" s="36"/>
      <c r="L145" s="39"/>
      <c r="M145" s="188"/>
      <c r="N145" s="189"/>
      <c r="O145" s="64"/>
      <c r="P145" s="64"/>
      <c r="Q145" s="64"/>
      <c r="R145" s="64"/>
      <c r="S145" s="64"/>
      <c r="T145" s="65"/>
      <c r="U145" s="34"/>
      <c r="V145" s="34"/>
      <c r="W145" s="34"/>
      <c r="X145" s="34"/>
      <c r="Y145" s="34"/>
      <c r="Z145" s="34"/>
      <c r="AA145" s="34"/>
      <c r="AB145" s="34"/>
      <c r="AC145" s="34"/>
      <c r="AD145" s="34"/>
      <c r="AE145" s="34"/>
      <c r="AT145" s="17" t="s">
        <v>154</v>
      </c>
      <c r="AU145" s="17" t="s">
        <v>84</v>
      </c>
    </row>
    <row r="146" spans="1:65" s="13" customFormat="1">
      <c r="B146" s="190"/>
      <c r="C146" s="191"/>
      <c r="D146" s="192" t="s">
        <v>156</v>
      </c>
      <c r="E146" s="193" t="s">
        <v>18</v>
      </c>
      <c r="F146" s="194" t="s">
        <v>226</v>
      </c>
      <c r="G146" s="191"/>
      <c r="H146" s="195">
        <v>57</v>
      </c>
      <c r="I146" s="196"/>
      <c r="J146" s="191"/>
      <c r="K146" s="191"/>
      <c r="L146" s="197"/>
      <c r="M146" s="198"/>
      <c r="N146" s="199"/>
      <c r="O146" s="199"/>
      <c r="P146" s="199"/>
      <c r="Q146" s="199"/>
      <c r="R146" s="199"/>
      <c r="S146" s="199"/>
      <c r="T146" s="200"/>
      <c r="AT146" s="201" t="s">
        <v>156</v>
      </c>
      <c r="AU146" s="201" t="s">
        <v>84</v>
      </c>
      <c r="AV146" s="13" t="s">
        <v>84</v>
      </c>
      <c r="AW146" s="13" t="s">
        <v>36</v>
      </c>
      <c r="AX146" s="13" t="s">
        <v>74</v>
      </c>
      <c r="AY146" s="201" t="s">
        <v>144</v>
      </c>
    </row>
    <row r="147" spans="1:65" s="13" customFormat="1">
      <c r="B147" s="190"/>
      <c r="C147" s="191"/>
      <c r="D147" s="192" t="s">
        <v>156</v>
      </c>
      <c r="E147" s="193" t="s">
        <v>18</v>
      </c>
      <c r="F147" s="194" t="s">
        <v>227</v>
      </c>
      <c r="G147" s="191"/>
      <c r="H147" s="195">
        <v>54</v>
      </c>
      <c r="I147" s="196"/>
      <c r="J147" s="191"/>
      <c r="K147" s="191"/>
      <c r="L147" s="197"/>
      <c r="M147" s="198"/>
      <c r="N147" s="199"/>
      <c r="O147" s="199"/>
      <c r="P147" s="199"/>
      <c r="Q147" s="199"/>
      <c r="R147" s="199"/>
      <c r="S147" s="199"/>
      <c r="T147" s="200"/>
      <c r="AT147" s="201" t="s">
        <v>156</v>
      </c>
      <c r="AU147" s="201" t="s">
        <v>84</v>
      </c>
      <c r="AV147" s="13" t="s">
        <v>84</v>
      </c>
      <c r="AW147" s="13" t="s">
        <v>36</v>
      </c>
      <c r="AX147" s="13" t="s">
        <v>74</v>
      </c>
      <c r="AY147" s="201" t="s">
        <v>144</v>
      </c>
    </row>
    <row r="148" spans="1:65" s="13" customFormat="1">
      <c r="B148" s="190"/>
      <c r="C148" s="191"/>
      <c r="D148" s="192" t="s">
        <v>156</v>
      </c>
      <c r="E148" s="193" t="s">
        <v>18</v>
      </c>
      <c r="F148" s="194" t="s">
        <v>228</v>
      </c>
      <c r="G148" s="191"/>
      <c r="H148" s="195">
        <v>52</v>
      </c>
      <c r="I148" s="196"/>
      <c r="J148" s="191"/>
      <c r="K148" s="191"/>
      <c r="L148" s="197"/>
      <c r="M148" s="198"/>
      <c r="N148" s="199"/>
      <c r="O148" s="199"/>
      <c r="P148" s="199"/>
      <c r="Q148" s="199"/>
      <c r="R148" s="199"/>
      <c r="S148" s="199"/>
      <c r="T148" s="200"/>
      <c r="AT148" s="201" t="s">
        <v>156</v>
      </c>
      <c r="AU148" s="201" t="s">
        <v>84</v>
      </c>
      <c r="AV148" s="13" t="s">
        <v>84</v>
      </c>
      <c r="AW148" s="13" t="s">
        <v>36</v>
      </c>
      <c r="AX148" s="13" t="s">
        <v>74</v>
      </c>
      <c r="AY148" s="201" t="s">
        <v>144</v>
      </c>
    </row>
    <row r="149" spans="1:65" s="13" customFormat="1">
      <c r="B149" s="190"/>
      <c r="C149" s="191"/>
      <c r="D149" s="192" t="s">
        <v>156</v>
      </c>
      <c r="E149" s="193" t="s">
        <v>18</v>
      </c>
      <c r="F149" s="194" t="s">
        <v>229</v>
      </c>
      <c r="G149" s="191"/>
      <c r="H149" s="195">
        <v>52</v>
      </c>
      <c r="I149" s="196"/>
      <c r="J149" s="191"/>
      <c r="K149" s="191"/>
      <c r="L149" s="197"/>
      <c r="M149" s="198"/>
      <c r="N149" s="199"/>
      <c r="O149" s="199"/>
      <c r="P149" s="199"/>
      <c r="Q149" s="199"/>
      <c r="R149" s="199"/>
      <c r="S149" s="199"/>
      <c r="T149" s="200"/>
      <c r="AT149" s="201" t="s">
        <v>156</v>
      </c>
      <c r="AU149" s="201" t="s">
        <v>84</v>
      </c>
      <c r="AV149" s="13" t="s">
        <v>84</v>
      </c>
      <c r="AW149" s="13" t="s">
        <v>36</v>
      </c>
      <c r="AX149" s="13" t="s">
        <v>74</v>
      </c>
      <c r="AY149" s="201" t="s">
        <v>144</v>
      </c>
    </row>
    <row r="150" spans="1:65" s="15" customFormat="1">
      <c r="B150" s="213"/>
      <c r="C150" s="214"/>
      <c r="D150" s="192" t="s">
        <v>156</v>
      </c>
      <c r="E150" s="215" t="s">
        <v>18</v>
      </c>
      <c r="F150" s="216" t="s">
        <v>230</v>
      </c>
      <c r="G150" s="214"/>
      <c r="H150" s="217">
        <v>215</v>
      </c>
      <c r="I150" s="218"/>
      <c r="J150" s="214"/>
      <c r="K150" s="214"/>
      <c r="L150" s="219"/>
      <c r="M150" s="220"/>
      <c r="N150" s="221"/>
      <c r="O150" s="221"/>
      <c r="P150" s="221"/>
      <c r="Q150" s="221"/>
      <c r="R150" s="221"/>
      <c r="S150" s="221"/>
      <c r="T150" s="222"/>
      <c r="AT150" s="223" t="s">
        <v>156</v>
      </c>
      <c r="AU150" s="223" t="s">
        <v>84</v>
      </c>
      <c r="AV150" s="15" t="s">
        <v>145</v>
      </c>
      <c r="AW150" s="15" t="s">
        <v>36</v>
      </c>
      <c r="AX150" s="15" t="s">
        <v>74</v>
      </c>
      <c r="AY150" s="223" t="s">
        <v>144</v>
      </c>
    </row>
    <row r="151" spans="1:65" s="13" customFormat="1">
      <c r="B151" s="190"/>
      <c r="C151" s="191"/>
      <c r="D151" s="192" t="s">
        <v>156</v>
      </c>
      <c r="E151" s="193" t="s">
        <v>18</v>
      </c>
      <c r="F151" s="194" t="s">
        <v>231</v>
      </c>
      <c r="G151" s="191"/>
      <c r="H151" s="195">
        <v>223</v>
      </c>
      <c r="I151" s="196"/>
      <c r="J151" s="191"/>
      <c r="K151" s="191"/>
      <c r="L151" s="197"/>
      <c r="M151" s="198"/>
      <c r="N151" s="199"/>
      <c r="O151" s="199"/>
      <c r="P151" s="199"/>
      <c r="Q151" s="199"/>
      <c r="R151" s="199"/>
      <c r="S151" s="199"/>
      <c r="T151" s="200"/>
      <c r="AT151" s="201" t="s">
        <v>156</v>
      </c>
      <c r="AU151" s="201" t="s">
        <v>84</v>
      </c>
      <c r="AV151" s="13" t="s">
        <v>84</v>
      </c>
      <c r="AW151" s="13" t="s">
        <v>36</v>
      </c>
      <c r="AX151" s="13" t="s">
        <v>74</v>
      </c>
      <c r="AY151" s="201" t="s">
        <v>144</v>
      </c>
    </row>
    <row r="152" spans="1:65" s="14" customFormat="1">
      <c r="B152" s="202"/>
      <c r="C152" s="203"/>
      <c r="D152" s="192" t="s">
        <v>156</v>
      </c>
      <c r="E152" s="204" t="s">
        <v>18</v>
      </c>
      <c r="F152" s="205" t="s">
        <v>165</v>
      </c>
      <c r="G152" s="203"/>
      <c r="H152" s="206">
        <v>438</v>
      </c>
      <c r="I152" s="207"/>
      <c r="J152" s="203"/>
      <c r="K152" s="203"/>
      <c r="L152" s="208"/>
      <c r="M152" s="209"/>
      <c r="N152" s="210"/>
      <c r="O152" s="210"/>
      <c r="P152" s="210"/>
      <c r="Q152" s="210"/>
      <c r="R152" s="210"/>
      <c r="S152" s="210"/>
      <c r="T152" s="211"/>
      <c r="AT152" s="212" t="s">
        <v>156</v>
      </c>
      <c r="AU152" s="212" t="s">
        <v>84</v>
      </c>
      <c r="AV152" s="14" t="s">
        <v>152</v>
      </c>
      <c r="AW152" s="14" t="s">
        <v>36</v>
      </c>
      <c r="AX152" s="14" t="s">
        <v>82</v>
      </c>
      <c r="AY152" s="212" t="s">
        <v>144</v>
      </c>
    </row>
    <row r="153" spans="1:65" s="2" customFormat="1" ht="37.9" customHeight="1">
      <c r="A153" s="34"/>
      <c r="B153" s="35"/>
      <c r="C153" s="173" t="s">
        <v>232</v>
      </c>
      <c r="D153" s="173" t="s">
        <v>147</v>
      </c>
      <c r="E153" s="174" t="s">
        <v>233</v>
      </c>
      <c r="F153" s="175" t="s">
        <v>234</v>
      </c>
      <c r="G153" s="176" t="s">
        <v>150</v>
      </c>
      <c r="H153" s="177">
        <v>3</v>
      </c>
      <c r="I153" s="178"/>
      <c r="J153" s="177">
        <f>ROUND((ROUND(I153,2))*(ROUND(H153,2)),2)</f>
        <v>0</v>
      </c>
      <c r="K153" s="175" t="s">
        <v>151</v>
      </c>
      <c r="L153" s="39"/>
      <c r="M153" s="179" t="s">
        <v>18</v>
      </c>
      <c r="N153" s="180" t="s">
        <v>45</v>
      </c>
      <c r="O153" s="64"/>
      <c r="P153" s="181">
        <f>O153*H153</f>
        <v>0</v>
      </c>
      <c r="Q153" s="181">
        <v>0</v>
      </c>
      <c r="R153" s="181">
        <f>Q153*H153</f>
        <v>0</v>
      </c>
      <c r="S153" s="181">
        <v>0</v>
      </c>
      <c r="T153" s="182">
        <f>S153*H153</f>
        <v>0</v>
      </c>
      <c r="U153" s="34"/>
      <c r="V153" s="34"/>
      <c r="W153" s="34"/>
      <c r="X153" s="34"/>
      <c r="Y153" s="34"/>
      <c r="Z153" s="34"/>
      <c r="AA153" s="34"/>
      <c r="AB153" s="34"/>
      <c r="AC153" s="34"/>
      <c r="AD153" s="34"/>
      <c r="AE153" s="34"/>
      <c r="AR153" s="183" t="s">
        <v>152</v>
      </c>
      <c r="AT153" s="183" t="s">
        <v>147</v>
      </c>
      <c r="AU153" s="183" t="s">
        <v>84</v>
      </c>
      <c r="AY153" s="17" t="s">
        <v>144</v>
      </c>
      <c r="BE153" s="184">
        <f>IF(N153="základní",J153,0)</f>
        <v>0</v>
      </c>
      <c r="BF153" s="184">
        <f>IF(N153="snížená",J153,0)</f>
        <v>0</v>
      </c>
      <c r="BG153" s="184">
        <f>IF(N153="zákl. přenesená",J153,0)</f>
        <v>0</v>
      </c>
      <c r="BH153" s="184">
        <f>IF(N153="sníž. přenesená",J153,0)</f>
        <v>0</v>
      </c>
      <c r="BI153" s="184">
        <f>IF(N153="nulová",J153,0)</f>
        <v>0</v>
      </c>
      <c r="BJ153" s="17" t="s">
        <v>82</v>
      </c>
      <c r="BK153" s="184">
        <f>ROUND((ROUND(I153,2))*(ROUND(H153,2)),2)</f>
        <v>0</v>
      </c>
      <c r="BL153" s="17" t="s">
        <v>152</v>
      </c>
      <c r="BM153" s="183" t="s">
        <v>235</v>
      </c>
    </row>
    <row r="154" spans="1:65" s="2" customFormat="1">
      <c r="A154" s="34"/>
      <c r="B154" s="35"/>
      <c r="C154" s="36"/>
      <c r="D154" s="185" t="s">
        <v>154</v>
      </c>
      <c r="E154" s="36"/>
      <c r="F154" s="186" t="s">
        <v>236</v>
      </c>
      <c r="G154" s="36"/>
      <c r="H154" s="36"/>
      <c r="I154" s="187"/>
      <c r="J154" s="36"/>
      <c r="K154" s="36"/>
      <c r="L154" s="39"/>
      <c r="M154" s="188"/>
      <c r="N154" s="189"/>
      <c r="O154" s="64"/>
      <c r="P154" s="64"/>
      <c r="Q154" s="64"/>
      <c r="R154" s="64"/>
      <c r="S154" s="64"/>
      <c r="T154" s="65"/>
      <c r="U154" s="34"/>
      <c r="V154" s="34"/>
      <c r="W154" s="34"/>
      <c r="X154" s="34"/>
      <c r="Y154" s="34"/>
      <c r="Z154" s="34"/>
      <c r="AA154" s="34"/>
      <c r="AB154" s="34"/>
      <c r="AC154" s="34"/>
      <c r="AD154" s="34"/>
      <c r="AE154" s="34"/>
      <c r="AT154" s="17" t="s">
        <v>154</v>
      </c>
      <c r="AU154" s="17" t="s">
        <v>84</v>
      </c>
    </row>
    <row r="155" spans="1:65" s="13" customFormat="1">
      <c r="B155" s="190"/>
      <c r="C155" s="191"/>
      <c r="D155" s="192" t="s">
        <v>156</v>
      </c>
      <c r="E155" s="193" t="s">
        <v>18</v>
      </c>
      <c r="F155" s="194" t="s">
        <v>237</v>
      </c>
      <c r="G155" s="191"/>
      <c r="H155" s="195">
        <v>3</v>
      </c>
      <c r="I155" s="196"/>
      <c r="J155" s="191"/>
      <c r="K155" s="191"/>
      <c r="L155" s="197"/>
      <c r="M155" s="198"/>
      <c r="N155" s="199"/>
      <c r="O155" s="199"/>
      <c r="P155" s="199"/>
      <c r="Q155" s="199"/>
      <c r="R155" s="199"/>
      <c r="S155" s="199"/>
      <c r="T155" s="200"/>
      <c r="AT155" s="201" t="s">
        <v>156</v>
      </c>
      <c r="AU155" s="201" t="s">
        <v>84</v>
      </c>
      <c r="AV155" s="13" t="s">
        <v>84</v>
      </c>
      <c r="AW155" s="13" t="s">
        <v>36</v>
      </c>
      <c r="AX155" s="13" t="s">
        <v>82</v>
      </c>
      <c r="AY155" s="201" t="s">
        <v>144</v>
      </c>
    </row>
    <row r="156" spans="1:65" s="2" customFormat="1" ht="37.9" customHeight="1">
      <c r="A156" s="34"/>
      <c r="B156" s="35"/>
      <c r="C156" s="224" t="s">
        <v>238</v>
      </c>
      <c r="D156" s="224" t="s">
        <v>239</v>
      </c>
      <c r="E156" s="225" t="s">
        <v>240</v>
      </c>
      <c r="F156" s="226" t="s">
        <v>241</v>
      </c>
      <c r="G156" s="227" t="s">
        <v>150</v>
      </c>
      <c r="H156" s="228">
        <v>3</v>
      </c>
      <c r="I156" s="229"/>
      <c r="J156" s="228">
        <f>ROUND((ROUND(I156,2))*(ROUND(H156,2)),2)</f>
        <v>0</v>
      </c>
      <c r="K156" s="226" t="s">
        <v>151</v>
      </c>
      <c r="L156" s="230"/>
      <c r="M156" s="231" t="s">
        <v>18</v>
      </c>
      <c r="N156" s="232" t="s">
        <v>45</v>
      </c>
      <c r="O156" s="64"/>
      <c r="P156" s="181">
        <f>O156*H156</f>
        <v>0</v>
      </c>
      <c r="Q156" s="181">
        <v>0</v>
      </c>
      <c r="R156" s="181">
        <f>Q156*H156</f>
        <v>0</v>
      </c>
      <c r="S156" s="181">
        <v>0</v>
      </c>
      <c r="T156" s="182">
        <f>S156*H156</f>
        <v>0</v>
      </c>
      <c r="U156" s="34"/>
      <c r="V156" s="34"/>
      <c r="W156" s="34"/>
      <c r="X156" s="34"/>
      <c r="Y156" s="34"/>
      <c r="Z156" s="34"/>
      <c r="AA156" s="34"/>
      <c r="AB156" s="34"/>
      <c r="AC156" s="34"/>
      <c r="AD156" s="34"/>
      <c r="AE156" s="34"/>
      <c r="AR156" s="183" t="s">
        <v>196</v>
      </c>
      <c r="AT156" s="183" t="s">
        <v>239</v>
      </c>
      <c r="AU156" s="183" t="s">
        <v>84</v>
      </c>
      <c r="AY156" s="17" t="s">
        <v>144</v>
      </c>
      <c r="BE156" s="184">
        <f>IF(N156="základní",J156,0)</f>
        <v>0</v>
      </c>
      <c r="BF156" s="184">
        <f>IF(N156="snížená",J156,0)</f>
        <v>0</v>
      </c>
      <c r="BG156" s="184">
        <f>IF(N156="zákl. přenesená",J156,0)</f>
        <v>0</v>
      </c>
      <c r="BH156" s="184">
        <f>IF(N156="sníž. přenesená",J156,0)</f>
        <v>0</v>
      </c>
      <c r="BI156" s="184">
        <f>IF(N156="nulová",J156,0)</f>
        <v>0</v>
      </c>
      <c r="BJ156" s="17" t="s">
        <v>82</v>
      </c>
      <c r="BK156" s="184">
        <f>ROUND((ROUND(I156,2))*(ROUND(H156,2)),2)</f>
        <v>0</v>
      </c>
      <c r="BL156" s="17" t="s">
        <v>152</v>
      </c>
      <c r="BM156" s="183" t="s">
        <v>242</v>
      </c>
    </row>
    <row r="157" spans="1:65" s="12" customFormat="1" ht="22.9" customHeight="1">
      <c r="B157" s="157"/>
      <c r="C157" s="158"/>
      <c r="D157" s="159" t="s">
        <v>73</v>
      </c>
      <c r="E157" s="171" t="s">
        <v>202</v>
      </c>
      <c r="F157" s="171" t="s">
        <v>243</v>
      </c>
      <c r="G157" s="158"/>
      <c r="H157" s="158"/>
      <c r="I157" s="161"/>
      <c r="J157" s="172">
        <f>BK157</f>
        <v>0</v>
      </c>
      <c r="K157" s="158"/>
      <c r="L157" s="163"/>
      <c r="M157" s="164"/>
      <c r="N157" s="165"/>
      <c r="O157" s="165"/>
      <c r="P157" s="166">
        <f>SUM(P158:P193)</f>
        <v>0</v>
      </c>
      <c r="Q157" s="165"/>
      <c r="R157" s="166">
        <f>SUM(R158:R193)</f>
        <v>6.2274999999999987E-3</v>
      </c>
      <c r="S157" s="165"/>
      <c r="T157" s="167">
        <f>SUM(T158:T193)</f>
        <v>4.183930000000001</v>
      </c>
      <c r="AR157" s="168" t="s">
        <v>82</v>
      </c>
      <c r="AT157" s="169" t="s">
        <v>73</v>
      </c>
      <c r="AU157" s="169" t="s">
        <v>82</v>
      </c>
      <c r="AY157" s="168" t="s">
        <v>144</v>
      </c>
      <c r="BK157" s="170">
        <f>SUM(BK158:BK193)</f>
        <v>0</v>
      </c>
    </row>
    <row r="158" spans="1:65" s="2" customFormat="1" ht="24.2" customHeight="1">
      <c r="A158" s="34"/>
      <c r="B158" s="35"/>
      <c r="C158" s="173" t="s">
        <v>8</v>
      </c>
      <c r="D158" s="173" t="s">
        <v>147</v>
      </c>
      <c r="E158" s="174" t="s">
        <v>244</v>
      </c>
      <c r="F158" s="175" t="s">
        <v>245</v>
      </c>
      <c r="G158" s="176" t="s">
        <v>246</v>
      </c>
      <c r="H158" s="177">
        <v>3.5</v>
      </c>
      <c r="I158" s="178"/>
      <c r="J158" s="177">
        <f>ROUND((ROUND(I158,2))*(ROUND(H158,2)),2)</f>
        <v>0</v>
      </c>
      <c r="K158" s="175" t="s">
        <v>247</v>
      </c>
      <c r="L158" s="39"/>
      <c r="M158" s="179" t="s">
        <v>18</v>
      </c>
      <c r="N158" s="180" t="s">
        <v>45</v>
      </c>
      <c r="O158" s="64"/>
      <c r="P158" s="181">
        <f>O158*H158</f>
        <v>0</v>
      </c>
      <c r="Q158" s="181">
        <v>5.5999999999999995E-4</v>
      </c>
      <c r="R158" s="181">
        <f>Q158*H158</f>
        <v>1.9599999999999999E-3</v>
      </c>
      <c r="S158" s="181">
        <v>0</v>
      </c>
      <c r="T158" s="182">
        <f>S158*H158</f>
        <v>0</v>
      </c>
      <c r="U158" s="34"/>
      <c r="V158" s="34"/>
      <c r="W158" s="34"/>
      <c r="X158" s="34"/>
      <c r="Y158" s="34"/>
      <c r="Z158" s="34"/>
      <c r="AA158" s="34"/>
      <c r="AB158" s="34"/>
      <c r="AC158" s="34"/>
      <c r="AD158" s="34"/>
      <c r="AE158" s="34"/>
      <c r="AR158" s="183" t="s">
        <v>152</v>
      </c>
      <c r="AT158" s="183" t="s">
        <v>147</v>
      </c>
      <c r="AU158" s="183" t="s">
        <v>84</v>
      </c>
      <c r="AY158" s="17" t="s">
        <v>144</v>
      </c>
      <c r="BE158" s="184">
        <f>IF(N158="základní",J158,0)</f>
        <v>0</v>
      </c>
      <c r="BF158" s="184">
        <f>IF(N158="snížená",J158,0)</f>
        <v>0</v>
      </c>
      <c r="BG158" s="184">
        <f>IF(N158="zákl. přenesená",J158,0)</f>
        <v>0</v>
      </c>
      <c r="BH158" s="184">
        <f>IF(N158="sníž. přenesená",J158,0)</f>
        <v>0</v>
      </c>
      <c r="BI158" s="184">
        <f>IF(N158="nulová",J158,0)</f>
        <v>0</v>
      </c>
      <c r="BJ158" s="17" t="s">
        <v>82</v>
      </c>
      <c r="BK158" s="184">
        <f>ROUND((ROUND(I158,2))*(ROUND(H158,2)),2)</f>
        <v>0</v>
      </c>
      <c r="BL158" s="17" t="s">
        <v>152</v>
      </c>
      <c r="BM158" s="183" t="s">
        <v>248</v>
      </c>
    </row>
    <row r="159" spans="1:65" s="2" customFormat="1" ht="24.2" customHeight="1">
      <c r="A159" s="34"/>
      <c r="B159" s="35"/>
      <c r="C159" s="173" t="s">
        <v>249</v>
      </c>
      <c r="D159" s="173" t="s">
        <v>147</v>
      </c>
      <c r="E159" s="174" t="s">
        <v>250</v>
      </c>
      <c r="F159" s="175" t="s">
        <v>245</v>
      </c>
      <c r="G159" s="176" t="s">
        <v>246</v>
      </c>
      <c r="H159" s="177">
        <v>3.5</v>
      </c>
      <c r="I159" s="178"/>
      <c r="J159" s="177">
        <f>ROUND((ROUND(I159,2))*(ROUND(H159,2)),2)</f>
        <v>0</v>
      </c>
      <c r="K159" s="175" t="s">
        <v>247</v>
      </c>
      <c r="L159" s="39"/>
      <c r="M159" s="179" t="s">
        <v>18</v>
      </c>
      <c r="N159" s="180" t="s">
        <v>45</v>
      </c>
      <c r="O159" s="64"/>
      <c r="P159" s="181">
        <f>O159*H159</f>
        <v>0</v>
      </c>
      <c r="Q159" s="181">
        <v>0</v>
      </c>
      <c r="R159" s="181">
        <f>Q159*H159</f>
        <v>0</v>
      </c>
      <c r="S159" s="181">
        <v>0</v>
      </c>
      <c r="T159" s="182">
        <f>S159*H159</f>
        <v>0</v>
      </c>
      <c r="U159" s="34"/>
      <c r="V159" s="34"/>
      <c r="W159" s="34"/>
      <c r="X159" s="34"/>
      <c r="Y159" s="34"/>
      <c r="Z159" s="34"/>
      <c r="AA159" s="34"/>
      <c r="AB159" s="34"/>
      <c r="AC159" s="34"/>
      <c r="AD159" s="34"/>
      <c r="AE159" s="34"/>
      <c r="AR159" s="183" t="s">
        <v>152</v>
      </c>
      <c r="AT159" s="183" t="s">
        <v>147</v>
      </c>
      <c r="AU159" s="183" t="s">
        <v>84</v>
      </c>
      <c r="AY159" s="17" t="s">
        <v>144</v>
      </c>
      <c r="BE159" s="184">
        <f>IF(N159="základní",J159,0)</f>
        <v>0</v>
      </c>
      <c r="BF159" s="184">
        <f>IF(N159="snížená",J159,0)</f>
        <v>0</v>
      </c>
      <c r="BG159" s="184">
        <f>IF(N159="zákl. přenesená",J159,0)</f>
        <v>0</v>
      </c>
      <c r="BH159" s="184">
        <f>IF(N159="sníž. přenesená",J159,0)</f>
        <v>0</v>
      </c>
      <c r="BI159" s="184">
        <f>IF(N159="nulová",J159,0)</f>
        <v>0</v>
      </c>
      <c r="BJ159" s="17" t="s">
        <v>82</v>
      </c>
      <c r="BK159" s="184">
        <f>ROUND((ROUND(I159,2))*(ROUND(H159,2)),2)</f>
        <v>0</v>
      </c>
      <c r="BL159" s="17" t="s">
        <v>152</v>
      </c>
      <c r="BM159" s="183" t="s">
        <v>251</v>
      </c>
    </row>
    <row r="160" spans="1:65" s="2" customFormat="1" ht="37.9" customHeight="1">
      <c r="A160" s="34"/>
      <c r="B160" s="35"/>
      <c r="C160" s="173" t="s">
        <v>252</v>
      </c>
      <c r="D160" s="173" t="s">
        <v>147</v>
      </c>
      <c r="E160" s="174" t="s">
        <v>253</v>
      </c>
      <c r="F160" s="175" t="s">
        <v>254</v>
      </c>
      <c r="G160" s="176" t="s">
        <v>246</v>
      </c>
      <c r="H160" s="177">
        <v>3.5</v>
      </c>
      <c r="I160" s="178"/>
      <c r="J160" s="177">
        <f>ROUND((ROUND(I160,2))*(ROUND(H160,2)),2)</f>
        <v>0</v>
      </c>
      <c r="K160" s="175" t="s">
        <v>247</v>
      </c>
      <c r="L160" s="39"/>
      <c r="M160" s="179" t="s">
        <v>18</v>
      </c>
      <c r="N160" s="180" t="s">
        <v>45</v>
      </c>
      <c r="O160" s="64"/>
      <c r="P160" s="181">
        <f>O160*H160</f>
        <v>0</v>
      </c>
      <c r="Q160" s="181">
        <v>2.9999999999999997E-4</v>
      </c>
      <c r="R160" s="181">
        <f>Q160*H160</f>
        <v>1.0499999999999999E-3</v>
      </c>
      <c r="S160" s="181">
        <v>0</v>
      </c>
      <c r="T160" s="182">
        <f>S160*H160</f>
        <v>0</v>
      </c>
      <c r="U160" s="34"/>
      <c r="V160" s="34"/>
      <c r="W160" s="34"/>
      <c r="X160" s="34"/>
      <c r="Y160" s="34"/>
      <c r="Z160" s="34"/>
      <c r="AA160" s="34"/>
      <c r="AB160" s="34"/>
      <c r="AC160" s="34"/>
      <c r="AD160" s="34"/>
      <c r="AE160" s="34"/>
      <c r="AR160" s="183" t="s">
        <v>152</v>
      </c>
      <c r="AT160" s="183" t="s">
        <v>147</v>
      </c>
      <c r="AU160" s="183" t="s">
        <v>84</v>
      </c>
      <c r="AY160" s="17" t="s">
        <v>144</v>
      </c>
      <c r="BE160" s="184">
        <f>IF(N160="základní",J160,0)</f>
        <v>0</v>
      </c>
      <c r="BF160" s="184">
        <f>IF(N160="snížená",J160,0)</f>
        <v>0</v>
      </c>
      <c r="BG160" s="184">
        <f>IF(N160="zákl. přenesená",J160,0)</f>
        <v>0</v>
      </c>
      <c r="BH160" s="184">
        <f>IF(N160="sníž. přenesená",J160,0)</f>
        <v>0</v>
      </c>
      <c r="BI160" s="184">
        <f>IF(N160="nulová",J160,0)</f>
        <v>0</v>
      </c>
      <c r="BJ160" s="17" t="s">
        <v>82</v>
      </c>
      <c r="BK160" s="184">
        <f>ROUND((ROUND(I160,2))*(ROUND(H160,2)),2)</f>
        <v>0</v>
      </c>
      <c r="BL160" s="17" t="s">
        <v>152</v>
      </c>
      <c r="BM160" s="183" t="s">
        <v>255</v>
      </c>
    </row>
    <row r="161" spans="1:65" s="13" customFormat="1">
      <c r="B161" s="190"/>
      <c r="C161" s="191"/>
      <c r="D161" s="192" t="s">
        <v>156</v>
      </c>
      <c r="E161" s="193" t="s">
        <v>18</v>
      </c>
      <c r="F161" s="194" t="s">
        <v>256</v>
      </c>
      <c r="G161" s="191"/>
      <c r="H161" s="195">
        <v>1.5</v>
      </c>
      <c r="I161" s="196"/>
      <c r="J161" s="191"/>
      <c r="K161" s="191"/>
      <c r="L161" s="197"/>
      <c r="M161" s="198"/>
      <c r="N161" s="199"/>
      <c r="O161" s="199"/>
      <c r="P161" s="199"/>
      <c r="Q161" s="199"/>
      <c r="R161" s="199"/>
      <c r="S161" s="199"/>
      <c r="T161" s="200"/>
      <c r="AT161" s="201" t="s">
        <v>156</v>
      </c>
      <c r="AU161" s="201" t="s">
        <v>84</v>
      </c>
      <c r="AV161" s="13" t="s">
        <v>84</v>
      </c>
      <c r="AW161" s="13" t="s">
        <v>36</v>
      </c>
      <c r="AX161" s="13" t="s">
        <v>74</v>
      </c>
      <c r="AY161" s="201" t="s">
        <v>144</v>
      </c>
    </row>
    <row r="162" spans="1:65" s="13" customFormat="1">
      <c r="B162" s="190"/>
      <c r="C162" s="191"/>
      <c r="D162" s="192" t="s">
        <v>156</v>
      </c>
      <c r="E162" s="193" t="s">
        <v>18</v>
      </c>
      <c r="F162" s="194" t="s">
        <v>257</v>
      </c>
      <c r="G162" s="191"/>
      <c r="H162" s="195">
        <v>2</v>
      </c>
      <c r="I162" s="196"/>
      <c r="J162" s="191"/>
      <c r="K162" s="191"/>
      <c r="L162" s="197"/>
      <c r="M162" s="198"/>
      <c r="N162" s="199"/>
      <c r="O162" s="199"/>
      <c r="P162" s="199"/>
      <c r="Q162" s="199"/>
      <c r="R162" s="199"/>
      <c r="S162" s="199"/>
      <c r="T162" s="200"/>
      <c r="AT162" s="201" t="s">
        <v>156</v>
      </c>
      <c r="AU162" s="201" t="s">
        <v>84</v>
      </c>
      <c r="AV162" s="13" t="s">
        <v>84</v>
      </c>
      <c r="AW162" s="13" t="s">
        <v>36</v>
      </c>
      <c r="AX162" s="13" t="s">
        <v>74</v>
      </c>
      <c r="AY162" s="201" t="s">
        <v>144</v>
      </c>
    </row>
    <row r="163" spans="1:65" s="14" customFormat="1">
      <c r="B163" s="202"/>
      <c r="C163" s="203"/>
      <c r="D163" s="192" t="s">
        <v>156</v>
      </c>
      <c r="E163" s="204" t="s">
        <v>18</v>
      </c>
      <c r="F163" s="205" t="s">
        <v>165</v>
      </c>
      <c r="G163" s="203"/>
      <c r="H163" s="206">
        <v>3.5</v>
      </c>
      <c r="I163" s="207"/>
      <c r="J163" s="203"/>
      <c r="K163" s="203"/>
      <c r="L163" s="208"/>
      <c r="M163" s="209"/>
      <c r="N163" s="210"/>
      <c r="O163" s="210"/>
      <c r="P163" s="210"/>
      <c r="Q163" s="210"/>
      <c r="R163" s="210"/>
      <c r="S163" s="210"/>
      <c r="T163" s="211"/>
      <c r="AT163" s="212" t="s">
        <v>156</v>
      </c>
      <c r="AU163" s="212" t="s">
        <v>84</v>
      </c>
      <c r="AV163" s="14" t="s">
        <v>152</v>
      </c>
      <c r="AW163" s="14" t="s">
        <v>36</v>
      </c>
      <c r="AX163" s="14" t="s">
        <v>82</v>
      </c>
      <c r="AY163" s="212" t="s">
        <v>144</v>
      </c>
    </row>
    <row r="164" spans="1:65" s="2" customFormat="1" ht="37.9" customHeight="1">
      <c r="A164" s="34"/>
      <c r="B164" s="35"/>
      <c r="C164" s="173" t="s">
        <v>258</v>
      </c>
      <c r="D164" s="173" t="s">
        <v>147</v>
      </c>
      <c r="E164" s="174" t="s">
        <v>259</v>
      </c>
      <c r="F164" s="175" t="s">
        <v>254</v>
      </c>
      <c r="G164" s="176" t="s">
        <v>246</v>
      </c>
      <c r="H164" s="177">
        <v>3.5</v>
      </c>
      <c r="I164" s="178"/>
      <c r="J164" s="177">
        <f>ROUND((ROUND(I164,2))*(ROUND(H164,2)),2)</f>
        <v>0</v>
      </c>
      <c r="K164" s="175" t="s">
        <v>247</v>
      </c>
      <c r="L164" s="39"/>
      <c r="M164" s="179" t="s">
        <v>18</v>
      </c>
      <c r="N164" s="180" t="s">
        <v>45</v>
      </c>
      <c r="O164" s="64"/>
      <c r="P164" s="181">
        <f>O164*H164</f>
        <v>0</v>
      </c>
      <c r="Q164" s="181">
        <v>0</v>
      </c>
      <c r="R164" s="181">
        <f>Q164*H164</f>
        <v>0</v>
      </c>
      <c r="S164" s="181">
        <v>0</v>
      </c>
      <c r="T164" s="182">
        <f>S164*H164</f>
        <v>0</v>
      </c>
      <c r="U164" s="34"/>
      <c r="V164" s="34"/>
      <c r="W164" s="34"/>
      <c r="X164" s="34"/>
      <c r="Y164" s="34"/>
      <c r="Z164" s="34"/>
      <c r="AA164" s="34"/>
      <c r="AB164" s="34"/>
      <c r="AC164" s="34"/>
      <c r="AD164" s="34"/>
      <c r="AE164" s="34"/>
      <c r="AR164" s="183" t="s">
        <v>152</v>
      </c>
      <c r="AT164" s="183" t="s">
        <v>147</v>
      </c>
      <c r="AU164" s="183" t="s">
        <v>84</v>
      </c>
      <c r="AY164" s="17" t="s">
        <v>144</v>
      </c>
      <c r="BE164" s="184">
        <f>IF(N164="základní",J164,0)</f>
        <v>0</v>
      </c>
      <c r="BF164" s="184">
        <f>IF(N164="snížená",J164,0)</f>
        <v>0</v>
      </c>
      <c r="BG164" s="184">
        <f>IF(N164="zákl. přenesená",J164,0)</f>
        <v>0</v>
      </c>
      <c r="BH164" s="184">
        <f>IF(N164="sníž. přenesená",J164,0)</f>
        <v>0</v>
      </c>
      <c r="BI164" s="184">
        <f>IF(N164="nulová",J164,0)</f>
        <v>0</v>
      </c>
      <c r="BJ164" s="17" t="s">
        <v>82</v>
      </c>
      <c r="BK164" s="184">
        <f>ROUND((ROUND(I164,2))*(ROUND(H164,2)),2)</f>
        <v>0</v>
      </c>
      <c r="BL164" s="17" t="s">
        <v>152</v>
      </c>
      <c r="BM164" s="183" t="s">
        <v>260</v>
      </c>
    </row>
    <row r="165" spans="1:65" s="2" customFormat="1" ht="33" customHeight="1">
      <c r="A165" s="34"/>
      <c r="B165" s="35"/>
      <c r="C165" s="173" t="s">
        <v>261</v>
      </c>
      <c r="D165" s="173" t="s">
        <v>147</v>
      </c>
      <c r="E165" s="174" t="s">
        <v>262</v>
      </c>
      <c r="F165" s="175" t="s">
        <v>263</v>
      </c>
      <c r="G165" s="176" t="s">
        <v>264</v>
      </c>
      <c r="H165" s="177">
        <v>1</v>
      </c>
      <c r="I165" s="178"/>
      <c r="J165" s="177">
        <f>ROUND((ROUND(I165,2))*(ROUND(H165,2)),2)</f>
        <v>0</v>
      </c>
      <c r="K165" s="175" t="s">
        <v>247</v>
      </c>
      <c r="L165" s="39"/>
      <c r="M165" s="179" t="s">
        <v>18</v>
      </c>
      <c r="N165" s="180" t="s">
        <v>45</v>
      </c>
      <c r="O165" s="64"/>
      <c r="P165" s="181">
        <f>O165*H165</f>
        <v>0</v>
      </c>
      <c r="Q165" s="181">
        <v>0</v>
      </c>
      <c r="R165" s="181">
        <f>Q165*H165</f>
        <v>0</v>
      </c>
      <c r="S165" s="181">
        <v>0</v>
      </c>
      <c r="T165" s="182">
        <f>S165*H165</f>
        <v>0</v>
      </c>
      <c r="U165" s="34"/>
      <c r="V165" s="34"/>
      <c r="W165" s="34"/>
      <c r="X165" s="34"/>
      <c r="Y165" s="34"/>
      <c r="Z165" s="34"/>
      <c r="AA165" s="34"/>
      <c r="AB165" s="34"/>
      <c r="AC165" s="34"/>
      <c r="AD165" s="34"/>
      <c r="AE165" s="34"/>
      <c r="AR165" s="183" t="s">
        <v>152</v>
      </c>
      <c r="AT165" s="183" t="s">
        <v>147</v>
      </c>
      <c r="AU165" s="183" t="s">
        <v>84</v>
      </c>
      <c r="AY165" s="17" t="s">
        <v>144</v>
      </c>
      <c r="BE165" s="184">
        <f>IF(N165="základní",J165,0)</f>
        <v>0</v>
      </c>
      <c r="BF165" s="184">
        <f>IF(N165="snížená",J165,0)</f>
        <v>0</v>
      </c>
      <c r="BG165" s="184">
        <f>IF(N165="zákl. přenesená",J165,0)</f>
        <v>0</v>
      </c>
      <c r="BH165" s="184">
        <f>IF(N165="sníž. přenesená",J165,0)</f>
        <v>0</v>
      </c>
      <c r="BI165" s="184">
        <f>IF(N165="nulová",J165,0)</f>
        <v>0</v>
      </c>
      <c r="BJ165" s="17" t="s">
        <v>82</v>
      </c>
      <c r="BK165" s="184">
        <f>ROUND((ROUND(I165,2))*(ROUND(H165,2)),2)</f>
        <v>0</v>
      </c>
      <c r="BL165" s="17" t="s">
        <v>152</v>
      </c>
      <c r="BM165" s="183" t="s">
        <v>265</v>
      </c>
    </row>
    <row r="166" spans="1:65" s="2" customFormat="1" ht="37.9" customHeight="1">
      <c r="A166" s="34"/>
      <c r="B166" s="35"/>
      <c r="C166" s="173" t="s">
        <v>266</v>
      </c>
      <c r="D166" s="173" t="s">
        <v>147</v>
      </c>
      <c r="E166" s="174" t="s">
        <v>267</v>
      </c>
      <c r="F166" s="175" t="s">
        <v>268</v>
      </c>
      <c r="G166" s="176" t="s">
        <v>168</v>
      </c>
      <c r="H166" s="177">
        <v>18</v>
      </c>
      <c r="I166" s="178"/>
      <c r="J166" s="177">
        <f>ROUND((ROUND(I166,2))*(ROUND(H166,2)),2)</f>
        <v>0</v>
      </c>
      <c r="K166" s="175" t="s">
        <v>151</v>
      </c>
      <c r="L166" s="39"/>
      <c r="M166" s="179" t="s">
        <v>18</v>
      </c>
      <c r="N166" s="180" t="s">
        <v>45</v>
      </c>
      <c r="O166" s="64"/>
      <c r="P166" s="181">
        <f>O166*H166</f>
        <v>0</v>
      </c>
      <c r="Q166" s="181">
        <v>1.2999999999999999E-4</v>
      </c>
      <c r="R166" s="181">
        <f>Q166*H166</f>
        <v>2.3399999999999996E-3</v>
      </c>
      <c r="S166" s="181">
        <v>0</v>
      </c>
      <c r="T166" s="182">
        <f>S166*H166</f>
        <v>0</v>
      </c>
      <c r="U166" s="34"/>
      <c r="V166" s="34"/>
      <c r="W166" s="34"/>
      <c r="X166" s="34"/>
      <c r="Y166" s="34"/>
      <c r="Z166" s="34"/>
      <c r="AA166" s="34"/>
      <c r="AB166" s="34"/>
      <c r="AC166" s="34"/>
      <c r="AD166" s="34"/>
      <c r="AE166" s="34"/>
      <c r="AR166" s="183" t="s">
        <v>152</v>
      </c>
      <c r="AT166" s="183" t="s">
        <v>147</v>
      </c>
      <c r="AU166" s="183" t="s">
        <v>84</v>
      </c>
      <c r="AY166" s="17" t="s">
        <v>144</v>
      </c>
      <c r="BE166" s="184">
        <f>IF(N166="základní",J166,0)</f>
        <v>0</v>
      </c>
      <c r="BF166" s="184">
        <f>IF(N166="snížená",J166,0)</f>
        <v>0</v>
      </c>
      <c r="BG166" s="184">
        <f>IF(N166="zákl. přenesená",J166,0)</f>
        <v>0</v>
      </c>
      <c r="BH166" s="184">
        <f>IF(N166="sníž. přenesená",J166,0)</f>
        <v>0</v>
      </c>
      <c r="BI166" s="184">
        <f>IF(N166="nulová",J166,0)</f>
        <v>0</v>
      </c>
      <c r="BJ166" s="17" t="s">
        <v>82</v>
      </c>
      <c r="BK166" s="184">
        <f>ROUND((ROUND(I166,2))*(ROUND(H166,2)),2)</f>
        <v>0</v>
      </c>
      <c r="BL166" s="17" t="s">
        <v>152</v>
      </c>
      <c r="BM166" s="183" t="s">
        <v>269</v>
      </c>
    </row>
    <row r="167" spans="1:65" s="2" customFormat="1">
      <c r="A167" s="34"/>
      <c r="B167" s="35"/>
      <c r="C167" s="36"/>
      <c r="D167" s="185" t="s">
        <v>154</v>
      </c>
      <c r="E167" s="36"/>
      <c r="F167" s="186" t="s">
        <v>270</v>
      </c>
      <c r="G167" s="36"/>
      <c r="H167" s="36"/>
      <c r="I167" s="187"/>
      <c r="J167" s="36"/>
      <c r="K167" s="36"/>
      <c r="L167" s="39"/>
      <c r="M167" s="188"/>
      <c r="N167" s="189"/>
      <c r="O167" s="64"/>
      <c r="P167" s="64"/>
      <c r="Q167" s="64"/>
      <c r="R167" s="64"/>
      <c r="S167" s="64"/>
      <c r="T167" s="65"/>
      <c r="U167" s="34"/>
      <c r="V167" s="34"/>
      <c r="W167" s="34"/>
      <c r="X167" s="34"/>
      <c r="Y167" s="34"/>
      <c r="Z167" s="34"/>
      <c r="AA167" s="34"/>
      <c r="AB167" s="34"/>
      <c r="AC167" s="34"/>
      <c r="AD167" s="34"/>
      <c r="AE167" s="34"/>
      <c r="AT167" s="17" t="s">
        <v>154</v>
      </c>
      <c r="AU167" s="17" t="s">
        <v>84</v>
      </c>
    </row>
    <row r="168" spans="1:65" s="13" customFormat="1">
      <c r="B168" s="190"/>
      <c r="C168" s="191"/>
      <c r="D168" s="192" t="s">
        <v>156</v>
      </c>
      <c r="E168" s="193" t="s">
        <v>18</v>
      </c>
      <c r="F168" s="194" t="s">
        <v>271</v>
      </c>
      <c r="G168" s="191"/>
      <c r="H168" s="195">
        <v>18</v>
      </c>
      <c r="I168" s="196"/>
      <c r="J168" s="191"/>
      <c r="K168" s="191"/>
      <c r="L168" s="197"/>
      <c r="M168" s="198"/>
      <c r="N168" s="199"/>
      <c r="O168" s="199"/>
      <c r="P168" s="199"/>
      <c r="Q168" s="199"/>
      <c r="R168" s="199"/>
      <c r="S168" s="199"/>
      <c r="T168" s="200"/>
      <c r="AT168" s="201" t="s">
        <v>156</v>
      </c>
      <c r="AU168" s="201" t="s">
        <v>84</v>
      </c>
      <c r="AV168" s="13" t="s">
        <v>84</v>
      </c>
      <c r="AW168" s="13" t="s">
        <v>36</v>
      </c>
      <c r="AX168" s="13" t="s">
        <v>82</v>
      </c>
      <c r="AY168" s="201" t="s">
        <v>144</v>
      </c>
    </row>
    <row r="169" spans="1:65" s="2" customFormat="1" ht="37.9" customHeight="1">
      <c r="A169" s="34"/>
      <c r="B169" s="35"/>
      <c r="C169" s="173" t="s">
        <v>7</v>
      </c>
      <c r="D169" s="173" t="s">
        <v>147</v>
      </c>
      <c r="E169" s="174" t="s">
        <v>272</v>
      </c>
      <c r="F169" s="175" t="s">
        <v>273</v>
      </c>
      <c r="G169" s="176" t="s">
        <v>168</v>
      </c>
      <c r="H169" s="177">
        <v>18</v>
      </c>
      <c r="I169" s="178"/>
      <c r="J169" s="177">
        <f>ROUND((ROUND(I169,2))*(ROUND(H169,2)),2)</f>
        <v>0</v>
      </c>
      <c r="K169" s="175" t="s">
        <v>151</v>
      </c>
      <c r="L169" s="39"/>
      <c r="M169" s="179" t="s">
        <v>18</v>
      </c>
      <c r="N169" s="180" t="s">
        <v>45</v>
      </c>
      <c r="O169" s="64"/>
      <c r="P169" s="181">
        <f>O169*H169</f>
        <v>0</v>
      </c>
      <c r="Q169" s="181">
        <v>4.0000000000000003E-5</v>
      </c>
      <c r="R169" s="181">
        <f>Q169*H169</f>
        <v>7.2000000000000005E-4</v>
      </c>
      <c r="S169" s="181">
        <v>0</v>
      </c>
      <c r="T169" s="182">
        <f>S169*H169</f>
        <v>0</v>
      </c>
      <c r="U169" s="34"/>
      <c r="V169" s="34"/>
      <c r="W169" s="34"/>
      <c r="X169" s="34"/>
      <c r="Y169" s="34"/>
      <c r="Z169" s="34"/>
      <c r="AA169" s="34"/>
      <c r="AB169" s="34"/>
      <c r="AC169" s="34"/>
      <c r="AD169" s="34"/>
      <c r="AE169" s="34"/>
      <c r="AR169" s="183" t="s">
        <v>152</v>
      </c>
      <c r="AT169" s="183" t="s">
        <v>147</v>
      </c>
      <c r="AU169" s="183" t="s">
        <v>84</v>
      </c>
      <c r="AY169" s="17" t="s">
        <v>144</v>
      </c>
      <c r="BE169" s="184">
        <f>IF(N169="základní",J169,0)</f>
        <v>0</v>
      </c>
      <c r="BF169" s="184">
        <f>IF(N169="snížená",J169,0)</f>
        <v>0</v>
      </c>
      <c r="BG169" s="184">
        <f>IF(N169="zákl. přenesená",J169,0)</f>
        <v>0</v>
      </c>
      <c r="BH169" s="184">
        <f>IF(N169="sníž. přenesená",J169,0)</f>
        <v>0</v>
      </c>
      <c r="BI169" s="184">
        <f>IF(N169="nulová",J169,0)</f>
        <v>0</v>
      </c>
      <c r="BJ169" s="17" t="s">
        <v>82</v>
      </c>
      <c r="BK169" s="184">
        <f>ROUND((ROUND(I169,2))*(ROUND(H169,2)),2)</f>
        <v>0</v>
      </c>
      <c r="BL169" s="17" t="s">
        <v>152</v>
      </c>
      <c r="BM169" s="183" t="s">
        <v>274</v>
      </c>
    </row>
    <row r="170" spans="1:65" s="2" customFormat="1">
      <c r="A170" s="34"/>
      <c r="B170" s="35"/>
      <c r="C170" s="36"/>
      <c r="D170" s="185" t="s">
        <v>154</v>
      </c>
      <c r="E170" s="36"/>
      <c r="F170" s="186" t="s">
        <v>275</v>
      </c>
      <c r="G170" s="36"/>
      <c r="H170" s="36"/>
      <c r="I170" s="187"/>
      <c r="J170" s="36"/>
      <c r="K170" s="36"/>
      <c r="L170" s="39"/>
      <c r="M170" s="188"/>
      <c r="N170" s="189"/>
      <c r="O170" s="64"/>
      <c r="P170" s="64"/>
      <c r="Q170" s="64"/>
      <c r="R170" s="64"/>
      <c r="S170" s="64"/>
      <c r="T170" s="65"/>
      <c r="U170" s="34"/>
      <c r="V170" s="34"/>
      <c r="W170" s="34"/>
      <c r="X170" s="34"/>
      <c r="Y170" s="34"/>
      <c r="Z170" s="34"/>
      <c r="AA170" s="34"/>
      <c r="AB170" s="34"/>
      <c r="AC170" s="34"/>
      <c r="AD170" s="34"/>
      <c r="AE170" s="34"/>
      <c r="AT170" s="17" t="s">
        <v>154</v>
      </c>
      <c r="AU170" s="17" t="s">
        <v>84</v>
      </c>
    </row>
    <row r="171" spans="1:65" s="2" customFormat="1" ht="55.5" customHeight="1">
      <c r="A171" s="34"/>
      <c r="B171" s="35"/>
      <c r="C171" s="173" t="s">
        <v>276</v>
      </c>
      <c r="D171" s="173" t="s">
        <v>147</v>
      </c>
      <c r="E171" s="174" t="s">
        <v>277</v>
      </c>
      <c r="F171" s="175" t="s">
        <v>278</v>
      </c>
      <c r="G171" s="176" t="s">
        <v>150</v>
      </c>
      <c r="H171" s="177">
        <v>1</v>
      </c>
      <c r="I171" s="178"/>
      <c r="J171" s="177">
        <f>ROUND((ROUND(I171,2))*(ROUND(H171,2)),2)</f>
        <v>0</v>
      </c>
      <c r="K171" s="175" t="s">
        <v>151</v>
      </c>
      <c r="L171" s="39"/>
      <c r="M171" s="179" t="s">
        <v>18</v>
      </c>
      <c r="N171" s="180" t="s">
        <v>45</v>
      </c>
      <c r="O171" s="64"/>
      <c r="P171" s="181">
        <f>O171*H171</f>
        <v>0</v>
      </c>
      <c r="Q171" s="181">
        <v>0</v>
      </c>
      <c r="R171" s="181">
        <f>Q171*H171</f>
        <v>0</v>
      </c>
      <c r="S171" s="181">
        <v>2.5000000000000001E-2</v>
      </c>
      <c r="T171" s="182">
        <f>S171*H171</f>
        <v>2.5000000000000001E-2</v>
      </c>
      <c r="U171" s="34"/>
      <c r="V171" s="34"/>
      <c r="W171" s="34"/>
      <c r="X171" s="34"/>
      <c r="Y171" s="34"/>
      <c r="Z171" s="34"/>
      <c r="AA171" s="34"/>
      <c r="AB171" s="34"/>
      <c r="AC171" s="34"/>
      <c r="AD171" s="34"/>
      <c r="AE171" s="34"/>
      <c r="AR171" s="183" t="s">
        <v>152</v>
      </c>
      <c r="AT171" s="183" t="s">
        <v>147</v>
      </c>
      <c r="AU171" s="183" t="s">
        <v>84</v>
      </c>
      <c r="AY171" s="17" t="s">
        <v>144</v>
      </c>
      <c r="BE171" s="184">
        <f>IF(N171="základní",J171,0)</f>
        <v>0</v>
      </c>
      <c r="BF171" s="184">
        <f>IF(N171="snížená",J171,0)</f>
        <v>0</v>
      </c>
      <c r="BG171" s="184">
        <f>IF(N171="zákl. přenesená",J171,0)</f>
        <v>0</v>
      </c>
      <c r="BH171" s="184">
        <f>IF(N171="sníž. přenesená",J171,0)</f>
        <v>0</v>
      </c>
      <c r="BI171" s="184">
        <f>IF(N171="nulová",J171,0)</f>
        <v>0</v>
      </c>
      <c r="BJ171" s="17" t="s">
        <v>82</v>
      </c>
      <c r="BK171" s="184">
        <f>ROUND((ROUND(I171,2))*(ROUND(H171,2)),2)</f>
        <v>0</v>
      </c>
      <c r="BL171" s="17" t="s">
        <v>152</v>
      </c>
      <c r="BM171" s="183" t="s">
        <v>279</v>
      </c>
    </row>
    <row r="172" spans="1:65" s="2" customFormat="1">
      <c r="A172" s="34"/>
      <c r="B172" s="35"/>
      <c r="C172" s="36"/>
      <c r="D172" s="185" t="s">
        <v>154</v>
      </c>
      <c r="E172" s="36"/>
      <c r="F172" s="186" t="s">
        <v>280</v>
      </c>
      <c r="G172" s="36"/>
      <c r="H172" s="36"/>
      <c r="I172" s="187"/>
      <c r="J172" s="36"/>
      <c r="K172" s="36"/>
      <c r="L172" s="39"/>
      <c r="M172" s="188"/>
      <c r="N172" s="189"/>
      <c r="O172" s="64"/>
      <c r="P172" s="64"/>
      <c r="Q172" s="64"/>
      <c r="R172" s="64"/>
      <c r="S172" s="64"/>
      <c r="T172" s="65"/>
      <c r="U172" s="34"/>
      <c r="V172" s="34"/>
      <c r="W172" s="34"/>
      <c r="X172" s="34"/>
      <c r="Y172" s="34"/>
      <c r="Z172" s="34"/>
      <c r="AA172" s="34"/>
      <c r="AB172" s="34"/>
      <c r="AC172" s="34"/>
      <c r="AD172" s="34"/>
      <c r="AE172" s="34"/>
      <c r="AT172" s="17" t="s">
        <v>154</v>
      </c>
      <c r="AU172" s="17" t="s">
        <v>84</v>
      </c>
    </row>
    <row r="173" spans="1:65" s="13" customFormat="1">
      <c r="B173" s="190"/>
      <c r="C173" s="191"/>
      <c r="D173" s="192" t="s">
        <v>156</v>
      </c>
      <c r="E173" s="193" t="s">
        <v>18</v>
      </c>
      <c r="F173" s="194" t="s">
        <v>281</v>
      </c>
      <c r="G173" s="191"/>
      <c r="H173" s="195">
        <v>1</v>
      </c>
      <c r="I173" s="196"/>
      <c r="J173" s="191"/>
      <c r="K173" s="191"/>
      <c r="L173" s="197"/>
      <c r="M173" s="198"/>
      <c r="N173" s="199"/>
      <c r="O173" s="199"/>
      <c r="P173" s="199"/>
      <c r="Q173" s="199"/>
      <c r="R173" s="199"/>
      <c r="S173" s="199"/>
      <c r="T173" s="200"/>
      <c r="AT173" s="201" t="s">
        <v>156</v>
      </c>
      <c r="AU173" s="201" t="s">
        <v>84</v>
      </c>
      <c r="AV173" s="13" t="s">
        <v>84</v>
      </c>
      <c r="AW173" s="13" t="s">
        <v>36</v>
      </c>
      <c r="AX173" s="13" t="s">
        <v>82</v>
      </c>
      <c r="AY173" s="201" t="s">
        <v>144</v>
      </c>
    </row>
    <row r="174" spans="1:65" s="2" customFormat="1" ht="55.5" customHeight="1">
      <c r="A174" s="34"/>
      <c r="B174" s="35"/>
      <c r="C174" s="173" t="s">
        <v>282</v>
      </c>
      <c r="D174" s="173" t="s">
        <v>147</v>
      </c>
      <c r="E174" s="174" t="s">
        <v>283</v>
      </c>
      <c r="F174" s="175" t="s">
        <v>284</v>
      </c>
      <c r="G174" s="176" t="s">
        <v>150</v>
      </c>
      <c r="H174" s="177">
        <v>2</v>
      </c>
      <c r="I174" s="178"/>
      <c r="J174" s="177">
        <f>ROUND((ROUND(I174,2))*(ROUND(H174,2)),2)</f>
        <v>0</v>
      </c>
      <c r="K174" s="175" t="s">
        <v>151</v>
      </c>
      <c r="L174" s="39"/>
      <c r="M174" s="179" t="s">
        <v>18</v>
      </c>
      <c r="N174" s="180" t="s">
        <v>45</v>
      </c>
      <c r="O174" s="64"/>
      <c r="P174" s="181">
        <f>O174*H174</f>
        <v>0</v>
      </c>
      <c r="Q174" s="181">
        <v>0</v>
      </c>
      <c r="R174" s="181">
        <f>Q174*H174</f>
        <v>0</v>
      </c>
      <c r="S174" s="181">
        <v>5.3999999999999999E-2</v>
      </c>
      <c r="T174" s="182">
        <f>S174*H174</f>
        <v>0.108</v>
      </c>
      <c r="U174" s="34"/>
      <c r="V174" s="34"/>
      <c r="W174" s="34"/>
      <c r="X174" s="34"/>
      <c r="Y174" s="34"/>
      <c r="Z174" s="34"/>
      <c r="AA174" s="34"/>
      <c r="AB174" s="34"/>
      <c r="AC174" s="34"/>
      <c r="AD174" s="34"/>
      <c r="AE174" s="34"/>
      <c r="AR174" s="183" t="s">
        <v>152</v>
      </c>
      <c r="AT174" s="183" t="s">
        <v>147</v>
      </c>
      <c r="AU174" s="183" t="s">
        <v>84</v>
      </c>
      <c r="AY174" s="17" t="s">
        <v>144</v>
      </c>
      <c r="BE174" s="184">
        <f>IF(N174="základní",J174,0)</f>
        <v>0</v>
      </c>
      <c r="BF174" s="184">
        <f>IF(N174="snížená",J174,0)</f>
        <v>0</v>
      </c>
      <c r="BG174" s="184">
        <f>IF(N174="zákl. přenesená",J174,0)</f>
        <v>0</v>
      </c>
      <c r="BH174" s="184">
        <f>IF(N174="sníž. přenesená",J174,0)</f>
        <v>0</v>
      </c>
      <c r="BI174" s="184">
        <f>IF(N174="nulová",J174,0)</f>
        <v>0</v>
      </c>
      <c r="BJ174" s="17" t="s">
        <v>82</v>
      </c>
      <c r="BK174" s="184">
        <f>ROUND((ROUND(I174,2))*(ROUND(H174,2)),2)</f>
        <v>0</v>
      </c>
      <c r="BL174" s="17" t="s">
        <v>152</v>
      </c>
      <c r="BM174" s="183" t="s">
        <v>285</v>
      </c>
    </row>
    <row r="175" spans="1:65" s="2" customFormat="1">
      <c r="A175" s="34"/>
      <c r="B175" s="35"/>
      <c r="C175" s="36"/>
      <c r="D175" s="185" t="s">
        <v>154</v>
      </c>
      <c r="E175" s="36"/>
      <c r="F175" s="186" t="s">
        <v>286</v>
      </c>
      <c r="G175" s="36"/>
      <c r="H175" s="36"/>
      <c r="I175" s="187"/>
      <c r="J175" s="36"/>
      <c r="K175" s="36"/>
      <c r="L175" s="39"/>
      <c r="M175" s="188"/>
      <c r="N175" s="189"/>
      <c r="O175" s="64"/>
      <c r="P175" s="64"/>
      <c r="Q175" s="64"/>
      <c r="R175" s="64"/>
      <c r="S175" s="64"/>
      <c r="T175" s="65"/>
      <c r="U175" s="34"/>
      <c r="V175" s="34"/>
      <c r="W175" s="34"/>
      <c r="X175" s="34"/>
      <c r="Y175" s="34"/>
      <c r="Z175" s="34"/>
      <c r="AA175" s="34"/>
      <c r="AB175" s="34"/>
      <c r="AC175" s="34"/>
      <c r="AD175" s="34"/>
      <c r="AE175" s="34"/>
      <c r="AT175" s="17" t="s">
        <v>154</v>
      </c>
      <c r="AU175" s="17" t="s">
        <v>84</v>
      </c>
    </row>
    <row r="176" spans="1:65" s="13" customFormat="1">
      <c r="B176" s="190"/>
      <c r="C176" s="191"/>
      <c r="D176" s="192" t="s">
        <v>156</v>
      </c>
      <c r="E176" s="193" t="s">
        <v>18</v>
      </c>
      <c r="F176" s="194" t="s">
        <v>287</v>
      </c>
      <c r="G176" s="191"/>
      <c r="H176" s="195">
        <v>2</v>
      </c>
      <c r="I176" s="196"/>
      <c r="J176" s="191"/>
      <c r="K176" s="191"/>
      <c r="L176" s="197"/>
      <c r="M176" s="198"/>
      <c r="N176" s="199"/>
      <c r="O176" s="199"/>
      <c r="P176" s="199"/>
      <c r="Q176" s="199"/>
      <c r="R176" s="199"/>
      <c r="S176" s="199"/>
      <c r="T176" s="200"/>
      <c r="AT176" s="201" t="s">
        <v>156</v>
      </c>
      <c r="AU176" s="201" t="s">
        <v>84</v>
      </c>
      <c r="AV176" s="13" t="s">
        <v>84</v>
      </c>
      <c r="AW176" s="13" t="s">
        <v>36</v>
      </c>
      <c r="AX176" s="13" t="s">
        <v>82</v>
      </c>
      <c r="AY176" s="201" t="s">
        <v>144</v>
      </c>
    </row>
    <row r="177" spans="1:65" s="2" customFormat="1" ht="55.5" customHeight="1">
      <c r="A177" s="34"/>
      <c r="B177" s="35"/>
      <c r="C177" s="173" t="s">
        <v>288</v>
      </c>
      <c r="D177" s="173" t="s">
        <v>147</v>
      </c>
      <c r="E177" s="174" t="s">
        <v>289</v>
      </c>
      <c r="F177" s="175" t="s">
        <v>290</v>
      </c>
      <c r="G177" s="176" t="s">
        <v>150</v>
      </c>
      <c r="H177" s="177">
        <v>6</v>
      </c>
      <c r="I177" s="178"/>
      <c r="J177" s="177">
        <f>ROUND((ROUND(I177,2))*(ROUND(H177,2)),2)</f>
        <v>0</v>
      </c>
      <c r="K177" s="175" t="s">
        <v>151</v>
      </c>
      <c r="L177" s="39"/>
      <c r="M177" s="179" t="s">
        <v>18</v>
      </c>
      <c r="N177" s="180" t="s">
        <v>45</v>
      </c>
      <c r="O177" s="64"/>
      <c r="P177" s="181">
        <f>O177*H177</f>
        <v>0</v>
      </c>
      <c r="Q177" s="181">
        <v>0</v>
      </c>
      <c r="R177" s="181">
        <f>Q177*H177</f>
        <v>0</v>
      </c>
      <c r="S177" s="181">
        <v>6.9000000000000006E-2</v>
      </c>
      <c r="T177" s="182">
        <f>S177*H177</f>
        <v>0.41400000000000003</v>
      </c>
      <c r="U177" s="34"/>
      <c r="V177" s="34"/>
      <c r="W177" s="34"/>
      <c r="X177" s="34"/>
      <c r="Y177" s="34"/>
      <c r="Z177" s="34"/>
      <c r="AA177" s="34"/>
      <c r="AB177" s="34"/>
      <c r="AC177" s="34"/>
      <c r="AD177" s="34"/>
      <c r="AE177" s="34"/>
      <c r="AR177" s="183" t="s">
        <v>152</v>
      </c>
      <c r="AT177" s="183" t="s">
        <v>147</v>
      </c>
      <c r="AU177" s="183" t="s">
        <v>84</v>
      </c>
      <c r="AY177" s="17" t="s">
        <v>144</v>
      </c>
      <c r="BE177" s="184">
        <f>IF(N177="základní",J177,0)</f>
        <v>0</v>
      </c>
      <c r="BF177" s="184">
        <f>IF(N177="snížená",J177,0)</f>
        <v>0</v>
      </c>
      <c r="BG177" s="184">
        <f>IF(N177="zákl. přenesená",J177,0)</f>
        <v>0</v>
      </c>
      <c r="BH177" s="184">
        <f>IF(N177="sníž. přenesená",J177,0)</f>
        <v>0</v>
      </c>
      <c r="BI177" s="184">
        <f>IF(N177="nulová",J177,0)</f>
        <v>0</v>
      </c>
      <c r="BJ177" s="17" t="s">
        <v>82</v>
      </c>
      <c r="BK177" s="184">
        <f>ROUND((ROUND(I177,2))*(ROUND(H177,2)),2)</f>
        <v>0</v>
      </c>
      <c r="BL177" s="17" t="s">
        <v>152</v>
      </c>
      <c r="BM177" s="183" t="s">
        <v>291</v>
      </c>
    </row>
    <row r="178" spans="1:65" s="2" customFormat="1">
      <c r="A178" s="34"/>
      <c r="B178" s="35"/>
      <c r="C178" s="36"/>
      <c r="D178" s="185" t="s">
        <v>154</v>
      </c>
      <c r="E178" s="36"/>
      <c r="F178" s="186" t="s">
        <v>292</v>
      </c>
      <c r="G178" s="36"/>
      <c r="H178" s="36"/>
      <c r="I178" s="187"/>
      <c r="J178" s="36"/>
      <c r="K178" s="36"/>
      <c r="L178" s="39"/>
      <c r="M178" s="188"/>
      <c r="N178" s="189"/>
      <c r="O178" s="64"/>
      <c r="P178" s="64"/>
      <c r="Q178" s="64"/>
      <c r="R178" s="64"/>
      <c r="S178" s="64"/>
      <c r="T178" s="65"/>
      <c r="U178" s="34"/>
      <c r="V178" s="34"/>
      <c r="W178" s="34"/>
      <c r="X178" s="34"/>
      <c r="Y178" s="34"/>
      <c r="Z178" s="34"/>
      <c r="AA178" s="34"/>
      <c r="AB178" s="34"/>
      <c r="AC178" s="34"/>
      <c r="AD178" s="34"/>
      <c r="AE178" s="34"/>
      <c r="AT178" s="17" t="s">
        <v>154</v>
      </c>
      <c r="AU178" s="17" t="s">
        <v>84</v>
      </c>
    </row>
    <row r="179" spans="1:65" s="13" customFormat="1">
      <c r="B179" s="190"/>
      <c r="C179" s="191"/>
      <c r="D179" s="192" t="s">
        <v>156</v>
      </c>
      <c r="E179" s="193" t="s">
        <v>18</v>
      </c>
      <c r="F179" s="194" t="s">
        <v>163</v>
      </c>
      <c r="G179" s="191"/>
      <c r="H179" s="195">
        <v>6</v>
      </c>
      <c r="I179" s="196"/>
      <c r="J179" s="191"/>
      <c r="K179" s="191"/>
      <c r="L179" s="197"/>
      <c r="M179" s="198"/>
      <c r="N179" s="199"/>
      <c r="O179" s="199"/>
      <c r="P179" s="199"/>
      <c r="Q179" s="199"/>
      <c r="R179" s="199"/>
      <c r="S179" s="199"/>
      <c r="T179" s="200"/>
      <c r="AT179" s="201" t="s">
        <v>156</v>
      </c>
      <c r="AU179" s="201" t="s">
        <v>84</v>
      </c>
      <c r="AV179" s="13" t="s">
        <v>84</v>
      </c>
      <c r="AW179" s="13" t="s">
        <v>36</v>
      </c>
      <c r="AX179" s="13" t="s">
        <v>82</v>
      </c>
      <c r="AY179" s="201" t="s">
        <v>144</v>
      </c>
    </row>
    <row r="180" spans="1:65" s="2" customFormat="1" ht="55.5" customHeight="1">
      <c r="A180" s="34"/>
      <c r="B180" s="35"/>
      <c r="C180" s="173" t="s">
        <v>293</v>
      </c>
      <c r="D180" s="173" t="s">
        <v>147</v>
      </c>
      <c r="E180" s="174" t="s">
        <v>294</v>
      </c>
      <c r="F180" s="175" t="s">
        <v>295</v>
      </c>
      <c r="G180" s="176" t="s">
        <v>150</v>
      </c>
      <c r="H180" s="177">
        <v>16</v>
      </c>
      <c r="I180" s="178"/>
      <c r="J180" s="177">
        <f>ROUND((ROUND(I180,2))*(ROUND(H180,2)),2)</f>
        <v>0</v>
      </c>
      <c r="K180" s="175" t="s">
        <v>151</v>
      </c>
      <c r="L180" s="39"/>
      <c r="M180" s="179" t="s">
        <v>18</v>
      </c>
      <c r="N180" s="180" t="s">
        <v>45</v>
      </c>
      <c r="O180" s="64"/>
      <c r="P180" s="181">
        <f>O180*H180</f>
        <v>0</v>
      </c>
      <c r="Q180" s="181">
        <v>0</v>
      </c>
      <c r="R180" s="181">
        <f>Q180*H180</f>
        <v>0</v>
      </c>
      <c r="S180" s="181">
        <v>0.13800000000000001</v>
      </c>
      <c r="T180" s="182">
        <f>S180*H180</f>
        <v>2.2080000000000002</v>
      </c>
      <c r="U180" s="34"/>
      <c r="V180" s="34"/>
      <c r="W180" s="34"/>
      <c r="X180" s="34"/>
      <c r="Y180" s="34"/>
      <c r="Z180" s="34"/>
      <c r="AA180" s="34"/>
      <c r="AB180" s="34"/>
      <c r="AC180" s="34"/>
      <c r="AD180" s="34"/>
      <c r="AE180" s="34"/>
      <c r="AR180" s="183" t="s">
        <v>152</v>
      </c>
      <c r="AT180" s="183" t="s">
        <v>147</v>
      </c>
      <c r="AU180" s="183" t="s">
        <v>84</v>
      </c>
      <c r="AY180" s="17" t="s">
        <v>144</v>
      </c>
      <c r="BE180" s="184">
        <f>IF(N180="základní",J180,0)</f>
        <v>0</v>
      </c>
      <c r="BF180" s="184">
        <f>IF(N180="snížená",J180,0)</f>
        <v>0</v>
      </c>
      <c r="BG180" s="184">
        <f>IF(N180="zákl. přenesená",J180,0)</f>
        <v>0</v>
      </c>
      <c r="BH180" s="184">
        <f>IF(N180="sníž. přenesená",J180,0)</f>
        <v>0</v>
      </c>
      <c r="BI180" s="184">
        <f>IF(N180="nulová",J180,0)</f>
        <v>0</v>
      </c>
      <c r="BJ180" s="17" t="s">
        <v>82</v>
      </c>
      <c r="BK180" s="184">
        <f>ROUND((ROUND(I180,2))*(ROUND(H180,2)),2)</f>
        <v>0</v>
      </c>
      <c r="BL180" s="17" t="s">
        <v>152</v>
      </c>
      <c r="BM180" s="183" t="s">
        <v>296</v>
      </c>
    </row>
    <row r="181" spans="1:65" s="2" customFormat="1">
      <c r="A181" s="34"/>
      <c r="B181" s="35"/>
      <c r="C181" s="36"/>
      <c r="D181" s="185" t="s">
        <v>154</v>
      </c>
      <c r="E181" s="36"/>
      <c r="F181" s="186" t="s">
        <v>297</v>
      </c>
      <c r="G181" s="36"/>
      <c r="H181" s="36"/>
      <c r="I181" s="187"/>
      <c r="J181" s="36"/>
      <c r="K181" s="36"/>
      <c r="L181" s="39"/>
      <c r="M181" s="188"/>
      <c r="N181" s="189"/>
      <c r="O181" s="64"/>
      <c r="P181" s="64"/>
      <c r="Q181" s="64"/>
      <c r="R181" s="64"/>
      <c r="S181" s="64"/>
      <c r="T181" s="65"/>
      <c r="U181" s="34"/>
      <c r="V181" s="34"/>
      <c r="W181" s="34"/>
      <c r="X181" s="34"/>
      <c r="Y181" s="34"/>
      <c r="Z181" s="34"/>
      <c r="AA181" s="34"/>
      <c r="AB181" s="34"/>
      <c r="AC181" s="34"/>
      <c r="AD181" s="34"/>
      <c r="AE181" s="34"/>
      <c r="AT181" s="17" t="s">
        <v>154</v>
      </c>
      <c r="AU181" s="17" t="s">
        <v>84</v>
      </c>
    </row>
    <row r="182" spans="1:65" s="13" customFormat="1">
      <c r="B182" s="190"/>
      <c r="C182" s="191"/>
      <c r="D182" s="192" t="s">
        <v>156</v>
      </c>
      <c r="E182" s="193" t="s">
        <v>18</v>
      </c>
      <c r="F182" s="194" t="s">
        <v>162</v>
      </c>
      <c r="G182" s="191"/>
      <c r="H182" s="195">
        <v>10</v>
      </c>
      <c r="I182" s="196"/>
      <c r="J182" s="191"/>
      <c r="K182" s="191"/>
      <c r="L182" s="197"/>
      <c r="M182" s="198"/>
      <c r="N182" s="199"/>
      <c r="O182" s="199"/>
      <c r="P182" s="199"/>
      <c r="Q182" s="199"/>
      <c r="R182" s="199"/>
      <c r="S182" s="199"/>
      <c r="T182" s="200"/>
      <c r="AT182" s="201" t="s">
        <v>156</v>
      </c>
      <c r="AU182" s="201" t="s">
        <v>84</v>
      </c>
      <c r="AV182" s="13" t="s">
        <v>84</v>
      </c>
      <c r="AW182" s="13" t="s">
        <v>36</v>
      </c>
      <c r="AX182" s="13" t="s">
        <v>74</v>
      </c>
      <c r="AY182" s="201" t="s">
        <v>144</v>
      </c>
    </row>
    <row r="183" spans="1:65" s="13" customFormat="1">
      <c r="B183" s="190"/>
      <c r="C183" s="191"/>
      <c r="D183" s="192" t="s">
        <v>156</v>
      </c>
      <c r="E183" s="193" t="s">
        <v>18</v>
      </c>
      <c r="F183" s="194" t="s">
        <v>298</v>
      </c>
      <c r="G183" s="191"/>
      <c r="H183" s="195">
        <v>6</v>
      </c>
      <c r="I183" s="196"/>
      <c r="J183" s="191"/>
      <c r="K183" s="191"/>
      <c r="L183" s="197"/>
      <c r="M183" s="198"/>
      <c r="N183" s="199"/>
      <c r="O183" s="199"/>
      <c r="P183" s="199"/>
      <c r="Q183" s="199"/>
      <c r="R183" s="199"/>
      <c r="S183" s="199"/>
      <c r="T183" s="200"/>
      <c r="AT183" s="201" t="s">
        <v>156</v>
      </c>
      <c r="AU183" s="201" t="s">
        <v>84</v>
      </c>
      <c r="AV183" s="13" t="s">
        <v>84</v>
      </c>
      <c r="AW183" s="13" t="s">
        <v>36</v>
      </c>
      <c r="AX183" s="13" t="s">
        <v>74</v>
      </c>
      <c r="AY183" s="201" t="s">
        <v>144</v>
      </c>
    </row>
    <row r="184" spans="1:65" s="14" customFormat="1">
      <c r="B184" s="202"/>
      <c r="C184" s="203"/>
      <c r="D184" s="192" t="s">
        <v>156</v>
      </c>
      <c r="E184" s="204" t="s">
        <v>18</v>
      </c>
      <c r="F184" s="205" t="s">
        <v>165</v>
      </c>
      <c r="G184" s="203"/>
      <c r="H184" s="206">
        <v>16</v>
      </c>
      <c r="I184" s="207"/>
      <c r="J184" s="203"/>
      <c r="K184" s="203"/>
      <c r="L184" s="208"/>
      <c r="M184" s="209"/>
      <c r="N184" s="210"/>
      <c r="O184" s="210"/>
      <c r="P184" s="210"/>
      <c r="Q184" s="210"/>
      <c r="R184" s="210"/>
      <c r="S184" s="210"/>
      <c r="T184" s="211"/>
      <c r="AT184" s="212" t="s">
        <v>156</v>
      </c>
      <c r="AU184" s="212" t="s">
        <v>84</v>
      </c>
      <c r="AV184" s="14" t="s">
        <v>152</v>
      </c>
      <c r="AW184" s="14" t="s">
        <v>36</v>
      </c>
      <c r="AX184" s="14" t="s">
        <v>82</v>
      </c>
      <c r="AY184" s="212" t="s">
        <v>144</v>
      </c>
    </row>
    <row r="185" spans="1:65" s="2" customFormat="1" ht="55.5" customHeight="1">
      <c r="A185" s="34"/>
      <c r="B185" s="35"/>
      <c r="C185" s="173" t="s">
        <v>299</v>
      </c>
      <c r="D185" s="173" t="s">
        <v>147</v>
      </c>
      <c r="E185" s="174" t="s">
        <v>300</v>
      </c>
      <c r="F185" s="175" t="s">
        <v>301</v>
      </c>
      <c r="G185" s="176" t="s">
        <v>150</v>
      </c>
      <c r="H185" s="177">
        <v>2</v>
      </c>
      <c r="I185" s="178"/>
      <c r="J185" s="177">
        <f>ROUND((ROUND(I185,2))*(ROUND(H185,2)),2)</f>
        <v>0</v>
      </c>
      <c r="K185" s="175" t="s">
        <v>151</v>
      </c>
      <c r="L185" s="39"/>
      <c r="M185" s="179" t="s">
        <v>18</v>
      </c>
      <c r="N185" s="180" t="s">
        <v>45</v>
      </c>
      <c r="O185" s="64"/>
      <c r="P185" s="181">
        <f>O185*H185</f>
        <v>0</v>
      </c>
      <c r="Q185" s="181">
        <v>0</v>
      </c>
      <c r="R185" s="181">
        <f>Q185*H185</f>
        <v>0</v>
      </c>
      <c r="S185" s="181">
        <v>0.20699999999999999</v>
      </c>
      <c r="T185" s="182">
        <f>S185*H185</f>
        <v>0.41399999999999998</v>
      </c>
      <c r="U185" s="34"/>
      <c r="V185" s="34"/>
      <c r="W185" s="34"/>
      <c r="X185" s="34"/>
      <c r="Y185" s="34"/>
      <c r="Z185" s="34"/>
      <c r="AA185" s="34"/>
      <c r="AB185" s="34"/>
      <c r="AC185" s="34"/>
      <c r="AD185" s="34"/>
      <c r="AE185" s="34"/>
      <c r="AR185" s="183" t="s">
        <v>152</v>
      </c>
      <c r="AT185" s="183" t="s">
        <v>147</v>
      </c>
      <c r="AU185" s="183" t="s">
        <v>84</v>
      </c>
      <c r="AY185" s="17" t="s">
        <v>144</v>
      </c>
      <c r="BE185" s="184">
        <f>IF(N185="základní",J185,0)</f>
        <v>0</v>
      </c>
      <c r="BF185" s="184">
        <f>IF(N185="snížená",J185,0)</f>
        <v>0</v>
      </c>
      <c r="BG185" s="184">
        <f>IF(N185="zákl. přenesená",J185,0)</f>
        <v>0</v>
      </c>
      <c r="BH185" s="184">
        <f>IF(N185="sníž. přenesená",J185,0)</f>
        <v>0</v>
      </c>
      <c r="BI185" s="184">
        <f>IF(N185="nulová",J185,0)</f>
        <v>0</v>
      </c>
      <c r="BJ185" s="17" t="s">
        <v>82</v>
      </c>
      <c r="BK185" s="184">
        <f>ROUND((ROUND(I185,2))*(ROUND(H185,2)),2)</f>
        <v>0</v>
      </c>
      <c r="BL185" s="17" t="s">
        <v>152</v>
      </c>
      <c r="BM185" s="183" t="s">
        <v>302</v>
      </c>
    </row>
    <row r="186" spans="1:65" s="2" customFormat="1">
      <c r="A186" s="34"/>
      <c r="B186" s="35"/>
      <c r="C186" s="36"/>
      <c r="D186" s="185" t="s">
        <v>154</v>
      </c>
      <c r="E186" s="36"/>
      <c r="F186" s="186" t="s">
        <v>303</v>
      </c>
      <c r="G186" s="36"/>
      <c r="H186" s="36"/>
      <c r="I186" s="187"/>
      <c r="J186" s="36"/>
      <c r="K186" s="36"/>
      <c r="L186" s="39"/>
      <c r="M186" s="188"/>
      <c r="N186" s="189"/>
      <c r="O186" s="64"/>
      <c r="P186" s="64"/>
      <c r="Q186" s="64"/>
      <c r="R186" s="64"/>
      <c r="S186" s="64"/>
      <c r="T186" s="65"/>
      <c r="U186" s="34"/>
      <c r="V186" s="34"/>
      <c r="W186" s="34"/>
      <c r="X186" s="34"/>
      <c r="Y186" s="34"/>
      <c r="Z186" s="34"/>
      <c r="AA186" s="34"/>
      <c r="AB186" s="34"/>
      <c r="AC186" s="34"/>
      <c r="AD186" s="34"/>
      <c r="AE186" s="34"/>
      <c r="AT186" s="17" t="s">
        <v>154</v>
      </c>
      <c r="AU186" s="17" t="s">
        <v>84</v>
      </c>
    </row>
    <row r="187" spans="1:65" s="13" customFormat="1">
      <c r="B187" s="190"/>
      <c r="C187" s="191"/>
      <c r="D187" s="192" t="s">
        <v>156</v>
      </c>
      <c r="E187" s="193" t="s">
        <v>18</v>
      </c>
      <c r="F187" s="194" t="s">
        <v>304</v>
      </c>
      <c r="G187" s="191"/>
      <c r="H187" s="195">
        <v>2</v>
      </c>
      <c r="I187" s="196"/>
      <c r="J187" s="191"/>
      <c r="K187" s="191"/>
      <c r="L187" s="197"/>
      <c r="M187" s="198"/>
      <c r="N187" s="199"/>
      <c r="O187" s="199"/>
      <c r="P187" s="199"/>
      <c r="Q187" s="199"/>
      <c r="R187" s="199"/>
      <c r="S187" s="199"/>
      <c r="T187" s="200"/>
      <c r="AT187" s="201" t="s">
        <v>156</v>
      </c>
      <c r="AU187" s="201" t="s">
        <v>84</v>
      </c>
      <c r="AV187" s="13" t="s">
        <v>84</v>
      </c>
      <c r="AW187" s="13" t="s">
        <v>36</v>
      </c>
      <c r="AX187" s="13" t="s">
        <v>82</v>
      </c>
      <c r="AY187" s="201" t="s">
        <v>144</v>
      </c>
    </row>
    <row r="188" spans="1:65" s="2" customFormat="1" ht="49.15" customHeight="1">
      <c r="A188" s="34"/>
      <c r="B188" s="35"/>
      <c r="C188" s="173" t="s">
        <v>305</v>
      </c>
      <c r="D188" s="173" t="s">
        <v>147</v>
      </c>
      <c r="E188" s="174" t="s">
        <v>306</v>
      </c>
      <c r="F188" s="175" t="s">
        <v>307</v>
      </c>
      <c r="G188" s="176" t="s">
        <v>308</v>
      </c>
      <c r="H188" s="177">
        <v>0.52</v>
      </c>
      <c r="I188" s="178"/>
      <c r="J188" s="177">
        <f>ROUND((ROUND(I188,2))*(ROUND(H188,2)),2)</f>
        <v>0</v>
      </c>
      <c r="K188" s="175" t="s">
        <v>151</v>
      </c>
      <c r="L188" s="39"/>
      <c r="M188" s="179" t="s">
        <v>18</v>
      </c>
      <c r="N188" s="180" t="s">
        <v>45</v>
      </c>
      <c r="O188" s="64"/>
      <c r="P188" s="181">
        <f>O188*H188</f>
        <v>0</v>
      </c>
      <c r="Q188" s="181">
        <v>0</v>
      </c>
      <c r="R188" s="181">
        <f>Q188*H188</f>
        <v>0</v>
      </c>
      <c r="S188" s="181">
        <v>1.95</v>
      </c>
      <c r="T188" s="182">
        <f>S188*H188</f>
        <v>1.014</v>
      </c>
      <c r="U188" s="34"/>
      <c r="V188" s="34"/>
      <c r="W188" s="34"/>
      <c r="X188" s="34"/>
      <c r="Y188" s="34"/>
      <c r="Z188" s="34"/>
      <c r="AA188" s="34"/>
      <c r="AB188" s="34"/>
      <c r="AC188" s="34"/>
      <c r="AD188" s="34"/>
      <c r="AE188" s="34"/>
      <c r="AR188" s="183" t="s">
        <v>152</v>
      </c>
      <c r="AT188" s="183" t="s">
        <v>147</v>
      </c>
      <c r="AU188" s="183" t="s">
        <v>84</v>
      </c>
      <c r="AY188" s="17" t="s">
        <v>144</v>
      </c>
      <c r="BE188" s="184">
        <f>IF(N188="základní",J188,0)</f>
        <v>0</v>
      </c>
      <c r="BF188" s="184">
        <f>IF(N188="snížená",J188,0)</f>
        <v>0</v>
      </c>
      <c r="BG188" s="184">
        <f>IF(N188="zákl. přenesená",J188,0)</f>
        <v>0</v>
      </c>
      <c r="BH188" s="184">
        <f>IF(N188="sníž. přenesená",J188,0)</f>
        <v>0</v>
      </c>
      <c r="BI188" s="184">
        <f>IF(N188="nulová",J188,0)</f>
        <v>0</v>
      </c>
      <c r="BJ188" s="17" t="s">
        <v>82</v>
      </c>
      <c r="BK188" s="184">
        <f>ROUND((ROUND(I188,2))*(ROUND(H188,2)),2)</f>
        <v>0</v>
      </c>
      <c r="BL188" s="17" t="s">
        <v>152</v>
      </c>
      <c r="BM188" s="183" t="s">
        <v>309</v>
      </c>
    </row>
    <row r="189" spans="1:65" s="2" customFormat="1">
      <c r="A189" s="34"/>
      <c r="B189" s="35"/>
      <c r="C189" s="36"/>
      <c r="D189" s="185" t="s">
        <v>154</v>
      </c>
      <c r="E189" s="36"/>
      <c r="F189" s="186" t="s">
        <v>310</v>
      </c>
      <c r="G189" s="36"/>
      <c r="H189" s="36"/>
      <c r="I189" s="187"/>
      <c r="J189" s="36"/>
      <c r="K189" s="36"/>
      <c r="L189" s="39"/>
      <c r="M189" s="188"/>
      <c r="N189" s="189"/>
      <c r="O189" s="64"/>
      <c r="P189" s="64"/>
      <c r="Q189" s="64"/>
      <c r="R189" s="64"/>
      <c r="S189" s="64"/>
      <c r="T189" s="65"/>
      <c r="U189" s="34"/>
      <c r="V189" s="34"/>
      <c r="W189" s="34"/>
      <c r="X189" s="34"/>
      <c r="Y189" s="34"/>
      <c r="Z189" s="34"/>
      <c r="AA189" s="34"/>
      <c r="AB189" s="34"/>
      <c r="AC189" s="34"/>
      <c r="AD189" s="34"/>
      <c r="AE189" s="34"/>
      <c r="AT189" s="17" t="s">
        <v>154</v>
      </c>
      <c r="AU189" s="17" t="s">
        <v>84</v>
      </c>
    </row>
    <row r="190" spans="1:65" s="13" customFormat="1">
      <c r="B190" s="190"/>
      <c r="C190" s="191"/>
      <c r="D190" s="192" t="s">
        <v>156</v>
      </c>
      <c r="E190" s="193" t="s">
        <v>18</v>
      </c>
      <c r="F190" s="194" t="s">
        <v>311</v>
      </c>
      <c r="G190" s="191"/>
      <c r="H190" s="195">
        <v>0.52</v>
      </c>
      <c r="I190" s="196"/>
      <c r="J190" s="191"/>
      <c r="K190" s="191"/>
      <c r="L190" s="197"/>
      <c r="M190" s="198"/>
      <c r="N190" s="199"/>
      <c r="O190" s="199"/>
      <c r="P190" s="199"/>
      <c r="Q190" s="199"/>
      <c r="R190" s="199"/>
      <c r="S190" s="199"/>
      <c r="T190" s="200"/>
      <c r="AT190" s="201" t="s">
        <v>156</v>
      </c>
      <c r="AU190" s="201" t="s">
        <v>84</v>
      </c>
      <c r="AV190" s="13" t="s">
        <v>84</v>
      </c>
      <c r="AW190" s="13" t="s">
        <v>36</v>
      </c>
      <c r="AX190" s="13" t="s">
        <v>82</v>
      </c>
      <c r="AY190" s="201" t="s">
        <v>144</v>
      </c>
    </row>
    <row r="191" spans="1:65" s="2" customFormat="1" ht="44.25" customHeight="1">
      <c r="A191" s="34"/>
      <c r="B191" s="35"/>
      <c r="C191" s="173" t="s">
        <v>312</v>
      </c>
      <c r="D191" s="173" t="s">
        <v>147</v>
      </c>
      <c r="E191" s="174" t="s">
        <v>313</v>
      </c>
      <c r="F191" s="175" t="s">
        <v>314</v>
      </c>
      <c r="G191" s="176" t="s">
        <v>246</v>
      </c>
      <c r="H191" s="177">
        <v>0.15</v>
      </c>
      <c r="I191" s="178"/>
      <c r="J191" s="177">
        <f>ROUND((ROUND(I191,2))*(ROUND(H191,2)),2)</f>
        <v>0</v>
      </c>
      <c r="K191" s="175" t="s">
        <v>151</v>
      </c>
      <c r="L191" s="39"/>
      <c r="M191" s="179" t="s">
        <v>18</v>
      </c>
      <c r="N191" s="180" t="s">
        <v>45</v>
      </c>
      <c r="O191" s="64"/>
      <c r="P191" s="181">
        <f>O191*H191</f>
        <v>0</v>
      </c>
      <c r="Q191" s="181">
        <v>1.0499999999999999E-3</v>
      </c>
      <c r="R191" s="181">
        <f>Q191*H191</f>
        <v>1.5749999999999998E-4</v>
      </c>
      <c r="S191" s="181">
        <v>6.1999999999999998E-3</v>
      </c>
      <c r="T191" s="182">
        <f>S191*H191</f>
        <v>9.2999999999999995E-4</v>
      </c>
      <c r="U191" s="34"/>
      <c r="V191" s="34"/>
      <c r="W191" s="34"/>
      <c r="X191" s="34"/>
      <c r="Y191" s="34"/>
      <c r="Z191" s="34"/>
      <c r="AA191" s="34"/>
      <c r="AB191" s="34"/>
      <c r="AC191" s="34"/>
      <c r="AD191" s="34"/>
      <c r="AE191" s="34"/>
      <c r="AR191" s="183" t="s">
        <v>152</v>
      </c>
      <c r="AT191" s="183" t="s">
        <v>147</v>
      </c>
      <c r="AU191" s="183" t="s">
        <v>84</v>
      </c>
      <c r="AY191" s="17" t="s">
        <v>144</v>
      </c>
      <c r="BE191" s="184">
        <f>IF(N191="základní",J191,0)</f>
        <v>0</v>
      </c>
      <c r="BF191" s="184">
        <f>IF(N191="snížená",J191,0)</f>
        <v>0</v>
      </c>
      <c r="BG191" s="184">
        <f>IF(N191="zákl. přenesená",J191,0)</f>
        <v>0</v>
      </c>
      <c r="BH191" s="184">
        <f>IF(N191="sníž. přenesená",J191,0)</f>
        <v>0</v>
      </c>
      <c r="BI191" s="184">
        <f>IF(N191="nulová",J191,0)</f>
        <v>0</v>
      </c>
      <c r="BJ191" s="17" t="s">
        <v>82</v>
      </c>
      <c r="BK191" s="184">
        <f>ROUND((ROUND(I191,2))*(ROUND(H191,2)),2)</f>
        <v>0</v>
      </c>
      <c r="BL191" s="17" t="s">
        <v>152</v>
      </c>
      <c r="BM191" s="183" t="s">
        <v>315</v>
      </c>
    </row>
    <row r="192" spans="1:65" s="2" customFormat="1">
      <c r="A192" s="34"/>
      <c r="B192" s="35"/>
      <c r="C192" s="36"/>
      <c r="D192" s="185" t="s">
        <v>154</v>
      </c>
      <c r="E192" s="36"/>
      <c r="F192" s="186" t="s">
        <v>316</v>
      </c>
      <c r="G192" s="36"/>
      <c r="H192" s="36"/>
      <c r="I192" s="187"/>
      <c r="J192" s="36"/>
      <c r="K192" s="36"/>
      <c r="L192" s="39"/>
      <c r="M192" s="188"/>
      <c r="N192" s="189"/>
      <c r="O192" s="64"/>
      <c r="P192" s="64"/>
      <c r="Q192" s="64"/>
      <c r="R192" s="64"/>
      <c r="S192" s="64"/>
      <c r="T192" s="65"/>
      <c r="U192" s="34"/>
      <c r="V192" s="34"/>
      <c r="W192" s="34"/>
      <c r="X192" s="34"/>
      <c r="Y192" s="34"/>
      <c r="Z192" s="34"/>
      <c r="AA192" s="34"/>
      <c r="AB192" s="34"/>
      <c r="AC192" s="34"/>
      <c r="AD192" s="34"/>
      <c r="AE192" s="34"/>
      <c r="AT192" s="17" t="s">
        <v>154</v>
      </c>
      <c r="AU192" s="17" t="s">
        <v>84</v>
      </c>
    </row>
    <row r="193" spans="1:65" s="13" customFormat="1">
      <c r="B193" s="190"/>
      <c r="C193" s="191"/>
      <c r="D193" s="192" t="s">
        <v>156</v>
      </c>
      <c r="E193" s="193" t="s">
        <v>18</v>
      </c>
      <c r="F193" s="194" t="s">
        <v>317</v>
      </c>
      <c r="G193" s="191"/>
      <c r="H193" s="195">
        <v>0.15</v>
      </c>
      <c r="I193" s="196"/>
      <c r="J193" s="191"/>
      <c r="K193" s="191"/>
      <c r="L193" s="197"/>
      <c r="M193" s="198"/>
      <c r="N193" s="199"/>
      <c r="O193" s="199"/>
      <c r="P193" s="199"/>
      <c r="Q193" s="199"/>
      <c r="R193" s="199"/>
      <c r="S193" s="199"/>
      <c r="T193" s="200"/>
      <c r="AT193" s="201" t="s">
        <v>156</v>
      </c>
      <c r="AU193" s="201" t="s">
        <v>84</v>
      </c>
      <c r="AV193" s="13" t="s">
        <v>84</v>
      </c>
      <c r="AW193" s="13" t="s">
        <v>36</v>
      </c>
      <c r="AX193" s="13" t="s">
        <v>82</v>
      </c>
      <c r="AY193" s="201" t="s">
        <v>144</v>
      </c>
    </row>
    <row r="194" spans="1:65" s="12" customFormat="1" ht="22.9" customHeight="1">
      <c r="B194" s="157"/>
      <c r="C194" s="158"/>
      <c r="D194" s="159" t="s">
        <v>73</v>
      </c>
      <c r="E194" s="171" t="s">
        <v>318</v>
      </c>
      <c r="F194" s="171" t="s">
        <v>319</v>
      </c>
      <c r="G194" s="158"/>
      <c r="H194" s="158"/>
      <c r="I194" s="161"/>
      <c r="J194" s="172">
        <f>BK194</f>
        <v>0</v>
      </c>
      <c r="K194" s="158"/>
      <c r="L194" s="163"/>
      <c r="M194" s="164"/>
      <c r="N194" s="165"/>
      <c r="O194" s="165"/>
      <c r="P194" s="166">
        <f>SUM(P195:P205)</f>
        <v>0</v>
      </c>
      <c r="Q194" s="165"/>
      <c r="R194" s="166">
        <f>SUM(R195:R205)</f>
        <v>0</v>
      </c>
      <c r="S194" s="165"/>
      <c r="T194" s="167">
        <f>SUM(T195:T205)</f>
        <v>0</v>
      </c>
      <c r="AR194" s="168" t="s">
        <v>82</v>
      </c>
      <c r="AT194" s="169" t="s">
        <v>73</v>
      </c>
      <c r="AU194" s="169" t="s">
        <v>82</v>
      </c>
      <c r="AY194" s="168" t="s">
        <v>144</v>
      </c>
      <c r="BK194" s="170">
        <f>SUM(BK195:BK205)</f>
        <v>0</v>
      </c>
    </row>
    <row r="195" spans="1:65" s="2" customFormat="1" ht="37.9" customHeight="1">
      <c r="A195" s="34"/>
      <c r="B195" s="35"/>
      <c r="C195" s="173" t="s">
        <v>320</v>
      </c>
      <c r="D195" s="173" t="s">
        <v>147</v>
      </c>
      <c r="E195" s="174" t="s">
        <v>321</v>
      </c>
      <c r="F195" s="175" t="s">
        <v>322</v>
      </c>
      <c r="G195" s="176" t="s">
        <v>323</v>
      </c>
      <c r="H195" s="177">
        <v>14.45</v>
      </c>
      <c r="I195" s="178"/>
      <c r="J195" s="177">
        <f>ROUND((ROUND(I195,2))*(ROUND(H195,2)),2)</f>
        <v>0</v>
      </c>
      <c r="K195" s="175" t="s">
        <v>151</v>
      </c>
      <c r="L195" s="39"/>
      <c r="M195" s="179" t="s">
        <v>18</v>
      </c>
      <c r="N195" s="180" t="s">
        <v>45</v>
      </c>
      <c r="O195" s="64"/>
      <c r="P195" s="181">
        <f>O195*H195</f>
        <v>0</v>
      </c>
      <c r="Q195" s="181">
        <v>0</v>
      </c>
      <c r="R195" s="181">
        <f>Q195*H195</f>
        <v>0</v>
      </c>
      <c r="S195" s="181">
        <v>0</v>
      </c>
      <c r="T195" s="182">
        <f>S195*H195</f>
        <v>0</v>
      </c>
      <c r="U195" s="34"/>
      <c r="V195" s="34"/>
      <c r="W195" s="34"/>
      <c r="X195" s="34"/>
      <c r="Y195" s="34"/>
      <c r="Z195" s="34"/>
      <c r="AA195" s="34"/>
      <c r="AB195" s="34"/>
      <c r="AC195" s="34"/>
      <c r="AD195" s="34"/>
      <c r="AE195" s="34"/>
      <c r="AR195" s="183" t="s">
        <v>152</v>
      </c>
      <c r="AT195" s="183" t="s">
        <v>147</v>
      </c>
      <c r="AU195" s="183" t="s">
        <v>84</v>
      </c>
      <c r="AY195" s="17" t="s">
        <v>144</v>
      </c>
      <c r="BE195" s="184">
        <f>IF(N195="základní",J195,0)</f>
        <v>0</v>
      </c>
      <c r="BF195" s="184">
        <f>IF(N195="snížená",J195,0)</f>
        <v>0</v>
      </c>
      <c r="BG195" s="184">
        <f>IF(N195="zákl. přenesená",J195,0)</f>
        <v>0</v>
      </c>
      <c r="BH195" s="184">
        <f>IF(N195="sníž. přenesená",J195,0)</f>
        <v>0</v>
      </c>
      <c r="BI195" s="184">
        <f>IF(N195="nulová",J195,0)</f>
        <v>0</v>
      </c>
      <c r="BJ195" s="17" t="s">
        <v>82</v>
      </c>
      <c r="BK195" s="184">
        <f>ROUND((ROUND(I195,2))*(ROUND(H195,2)),2)</f>
        <v>0</v>
      </c>
      <c r="BL195" s="17" t="s">
        <v>152</v>
      </c>
      <c r="BM195" s="183" t="s">
        <v>324</v>
      </c>
    </row>
    <row r="196" spans="1:65" s="2" customFormat="1">
      <c r="A196" s="34"/>
      <c r="B196" s="35"/>
      <c r="C196" s="36"/>
      <c r="D196" s="185" t="s">
        <v>154</v>
      </c>
      <c r="E196" s="36"/>
      <c r="F196" s="186" t="s">
        <v>325</v>
      </c>
      <c r="G196" s="36"/>
      <c r="H196" s="36"/>
      <c r="I196" s="187"/>
      <c r="J196" s="36"/>
      <c r="K196" s="36"/>
      <c r="L196" s="39"/>
      <c r="M196" s="188"/>
      <c r="N196" s="189"/>
      <c r="O196" s="64"/>
      <c r="P196" s="64"/>
      <c r="Q196" s="64"/>
      <c r="R196" s="64"/>
      <c r="S196" s="64"/>
      <c r="T196" s="65"/>
      <c r="U196" s="34"/>
      <c r="V196" s="34"/>
      <c r="W196" s="34"/>
      <c r="X196" s="34"/>
      <c r="Y196" s="34"/>
      <c r="Z196" s="34"/>
      <c r="AA196" s="34"/>
      <c r="AB196" s="34"/>
      <c r="AC196" s="34"/>
      <c r="AD196" s="34"/>
      <c r="AE196" s="34"/>
      <c r="AT196" s="17" t="s">
        <v>154</v>
      </c>
      <c r="AU196" s="17" t="s">
        <v>84</v>
      </c>
    </row>
    <row r="197" spans="1:65" s="2" customFormat="1" ht="62.65" customHeight="1">
      <c r="A197" s="34"/>
      <c r="B197" s="35"/>
      <c r="C197" s="173" t="s">
        <v>326</v>
      </c>
      <c r="D197" s="173" t="s">
        <v>147</v>
      </c>
      <c r="E197" s="174" t="s">
        <v>327</v>
      </c>
      <c r="F197" s="175" t="s">
        <v>328</v>
      </c>
      <c r="G197" s="176" t="s">
        <v>323</v>
      </c>
      <c r="H197" s="177">
        <v>14.45</v>
      </c>
      <c r="I197" s="178"/>
      <c r="J197" s="177">
        <f>ROUND((ROUND(I197,2))*(ROUND(H197,2)),2)</f>
        <v>0</v>
      </c>
      <c r="K197" s="175" t="s">
        <v>151</v>
      </c>
      <c r="L197" s="39"/>
      <c r="M197" s="179" t="s">
        <v>18</v>
      </c>
      <c r="N197" s="180" t="s">
        <v>45</v>
      </c>
      <c r="O197" s="64"/>
      <c r="P197" s="181">
        <f>O197*H197</f>
        <v>0</v>
      </c>
      <c r="Q197" s="181">
        <v>0</v>
      </c>
      <c r="R197" s="181">
        <f>Q197*H197</f>
        <v>0</v>
      </c>
      <c r="S197" s="181">
        <v>0</v>
      </c>
      <c r="T197" s="182">
        <f>S197*H197</f>
        <v>0</v>
      </c>
      <c r="U197" s="34"/>
      <c r="V197" s="34"/>
      <c r="W197" s="34"/>
      <c r="X197" s="34"/>
      <c r="Y197" s="34"/>
      <c r="Z197" s="34"/>
      <c r="AA197" s="34"/>
      <c r="AB197" s="34"/>
      <c r="AC197" s="34"/>
      <c r="AD197" s="34"/>
      <c r="AE197" s="34"/>
      <c r="AR197" s="183" t="s">
        <v>152</v>
      </c>
      <c r="AT197" s="183" t="s">
        <v>147</v>
      </c>
      <c r="AU197" s="183" t="s">
        <v>84</v>
      </c>
      <c r="AY197" s="17" t="s">
        <v>144</v>
      </c>
      <c r="BE197" s="184">
        <f>IF(N197="základní",J197,0)</f>
        <v>0</v>
      </c>
      <c r="BF197" s="184">
        <f>IF(N197="snížená",J197,0)</f>
        <v>0</v>
      </c>
      <c r="BG197" s="184">
        <f>IF(N197="zákl. přenesená",J197,0)</f>
        <v>0</v>
      </c>
      <c r="BH197" s="184">
        <f>IF(N197="sníž. přenesená",J197,0)</f>
        <v>0</v>
      </c>
      <c r="BI197" s="184">
        <f>IF(N197="nulová",J197,0)</f>
        <v>0</v>
      </c>
      <c r="BJ197" s="17" t="s">
        <v>82</v>
      </c>
      <c r="BK197" s="184">
        <f>ROUND((ROUND(I197,2))*(ROUND(H197,2)),2)</f>
        <v>0</v>
      </c>
      <c r="BL197" s="17" t="s">
        <v>152</v>
      </c>
      <c r="BM197" s="183" t="s">
        <v>329</v>
      </c>
    </row>
    <row r="198" spans="1:65" s="2" customFormat="1">
      <c r="A198" s="34"/>
      <c r="B198" s="35"/>
      <c r="C198" s="36"/>
      <c r="D198" s="185" t="s">
        <v>154</v>
      </c>
      <c r="E198" s="36"/>
      <c r="F198" s="186" t="s">
        <v>330</v>
      </c>
      <c r="G198" s="36"/>
      <c r="H198" s="36"/>
      <c r="I198" s="187"/>
      <c r="J198" s="36"/>
      <c r="K198" s="36"/>
      <c r="L198" s="39"/>
      <c r="M198" s="188"/>
      <c r="N198" s="189"/>
      <c r="O198" s="64"/>
      <c r="P198" s="64"/>
      <c r="Q198" s="64"/>
      <c r="R198" s="64"/>
      <c r="S198" s="64"/>
      <c r="T198" s="65"/>
      <c r="U198" s="34"/>
      <c r="V198" s="34"/>
      <c r="W198" s="34"/>
      <c r="X198" s="34"/>
      <c r="Y198" s="34"/>
      <c r="Z198" s="34"/>
      <c r="AA198" s="34"/>
      <c r="AB198" s="34"/>
      <c r="AC198" s="34"/>
      <c r="AD198" s="34"/>
      <c r="AE198" s="34"/>
      <c r="AT198" s="17" t="s">
        <v>154</v>
      </c>
      <c r="AU198" s="17" t="s">
        <v>84</v>
      </c>
    </row>
    <row r="199" spans="1:65" s="2" customFormat="1" ht="44.25" customHeight="1">
      <c r="A199" s="34"/>
      <c r="B199" s="35"/>
      <c r="C199" s="173" t="s">
        <v>331</v>
      </c>
      <c r="D199" s="173" t="s">
        <v>147</v>
      </c>
      <c r="E199" s="174" t="s">
        <v>332</v>
      </c>
      <c r="F199" s="175" t="s">
        <v>333</v>
      </c>
      <c r="G199" s="176" t="s">
        <v>323</v>
      </c>
      <c r="H199" s="177">
        <v>216.75</v>
      </c>
      <c r="I199" s="178"/>
      <c r="J199" s="177">
        <f>ROUND((ROUND(I199,2))*(ROUND(H199,2)),2)</f>
        <v>0</v>
      </c>
      <c r="K199" s="175" t="s">
        <v>151</v>
      </c>
      <c r="L199" s="39"/>
      <c r="M199" s="179" t="s">
        <v>18</v>
      </c>
      <c r="N199" s="180" t="s">
        <v>45</v>
      </c>
      <c r="O199" s="64"/>
      <c r="P199" s="181">
        <f>O199*H199</f>
        <v>0</v>
      </c>
      <c r="Q199" s="181">
        <v>0</v>
      </c>
      <c r="R199" s="181">
        <f>Q199*H199</f>
        <v>0</v>
      </c>
      <c r="S199" s="181">
        <v>0</v>
      </c>
      <c r="T199" s="182">
        <f>S199*H199</f>
        <v>0</v>
      </c>
      <c r="U199" s="34"/>
      <c r="V199" s="34"/>
      <c r="W199" s="34"/>
      <c r="X199" s="34"/>
      <c r="Y199" s="34"/>
      <c r="Z199" s="34"/>
      <c r="AA199" s="34"/>
      <c r="AB199" s="34"/>
      <c r="AC199" s="34"/>
      <c r="AD199" s="34"/>
      <c r="AE199" s="34"/>
      <c r="AR199" s="183" t="s">
        <v>152</v>
      </c>
      <c r="AT199" s="183" t="s">
        <v>147</v>
      </c>
      <c r="AU199" s="183" t="s">
        <v>84</v>
      </c>
      <c r="AY199" s="17" t="s">
        <v>144</v>
      </c>
      <c r="BE199" s="184">
        <f>IF(N199="základní",J199,0)</f>
        <v>0</v>
      </c>
      <c r="BF199" s="184">
        <f>IF(N199="snížená",J199,0)</f>
        <v>0</v>
      </c>
      <c r="BG199" s="184">
        <f>IF(N199="zákl. přenesená",J199,0)</f>
        <v>0</v>
      </c>
      <c r="BH199" s="184">
        <f>IF(N199="sníž. přenesená",J199,0)</f>
        <v>0</v>
      </c>
      <c r="BI199" s="184">
        <f>IF(N199="nulová",J199,0)</f>
        <v>0</v>
      </c>
      <c r="BJ199" s="17" t="s">
        <v>82</v>
      </c>
      <c r="BK199" s="184">
        <f>ROUND((ROUND(I199,2))*(ROUND(H199,2)),2)</f>
        <v>0</v>
      </c>
      <c r="BL199" s="17" t="s">
        <v>152</v>
      </c>
      <c r="BM199" s="183" t="s">
        <v>334</v>
      </c>
    </row>
    <row r="200" spans="1:65" s="2" customFormat="1">
      <c r="A200" s="34"/>
      <c r="B200" s="35"/>
      <c r="C200" s="36"/>
      <c r="D200" s="185" t="s">
        <v>154</v>
      </c>
      <c r="E200" s="36"/>
      <c r="F200" s="186" t="s">
        <v>335</v>
      </c>
      <c r="G200" s="36"/>
      <c r="H200" s="36"/>
      <c r="I200" s="187"/>
      <c r="J200" s="36"/>
      <c r="K200" s="36"/>
      <c r="L200" s="39"/>
      <c r="M200" s="188"/>
      <c r="N200" s="189"/>
      <c r="O200" s="64"/>
      <c r="P200" s="64"/>
      <c r="Q200" s="64"/>
      <c r="R200" s="64"/>
      <c r="S200" s="64"/>
      <c r="T200" s="65"/>
      <c r="U200" s="34"/>
      <c r="V200" s="34"/>
      <c r="W200" s="34"/>
      <c r="X200" s="34"/>
      <c r="Y200" s="34"/>
      <c r="Z200" s="34"/>
      <c r="AA200" s="34"/>
      <c r="AB200" s="34"/>
      <c r="AC200" s="34"/>
      <c r="AD200" s="34"/>
      <c r="AE200" s="34"/>
      <c r="AT200" s="17" t="s">
        <v>154</v>
      </c>
      <c r="AU200" s="17" t="s">
        <v>84</v>
      </c>
    </row>
    <row r="201" spans="1:65" s="13" customFormat="1">
      <c r="B201" s="190"/>
      <c r="C201" s="191"/>
      <c r="D201" s="192" t="s">
        <v>156</v>
      </c>
      <c r="E201" s="191"/>
      <c r="F201" s="194" t="s">
        <v>336</v>
      </c>
      <c r="G201" s="191"/>
      <c r="H201" s="195">
        <v>216.75</v>
      </c>
      <c r="I201" s="196"/>
      <c r="J201" s="191"/>
      <c r="K201" s="191"/>
      <c r="L201" s="197"/>
      <c r="M201" s="198"/>
      <c r="N201" s="199"/>
      <c r="O201" s="199"/>
      <c r="P201" s="199"/>
      <c r="Q201" s="199"/>
      <c r="R201" s="199"/>
      <c r="S201" s="199"/>
      <c r="T201" s="200"/>
      <c r="AT201" s="201" t="s">
        <v>156</v>
      </c>
      <c r="AU201" s="201" t="s">
        <v>84</v>
      </c>
      <c r="AV201" s="13" t="s">
        <v>84</v>
      </c>
      <c r="AW201" s="13" t="s">
        <v>4</v>
      </c>
      <c r="AX201" s="13" t="s">
        <v>82</v>
      </c>
      <c r="AY201" s="201" t="s">
        <v>144</v>
      </c>
    </row>
    <row r="202" spans="1:65" s="2" customFormat="1" ht="37.9" customHeight="1">
      <c r="A202" s="34"/>
      <c r="B202" s="35"/>
      <c r="C202" s="173" t="s">
        <v>337</v>
      </c>
      <c r="D202" s="173" t="s">
        <v>147</v>
      </c>
      <c r="E202" s="174" t="s">
        <v>338</v>
      </c>
      <c r="F202" s="175" t="s">
        <v>339</v>
      </c>
      <c r="G202" s="176" t="s">
        <v>323</v>
      </c>
      <c r="H202" s="177">
        <v>14.45</v>
      </c>
      <c r="I202" s="178"/>
      <c r="J202" s="177">
        <f>ROUND((ROUND(I202,2))*(ROUND(H202,2)),2)</f>
        <v>0</v>
      </c>
      <c r="K202" s="175" t="s">
        <v>151</v>
      </c>
      <c r="L202" s="39"/>
      <c r="M202" s="179" t="s">
        <v>18</v>
      </c>
      <c r="N202" s="180" t="s">
        <v>45</v>
      </c>
      <c r="O202" s="64"/>
      <c r="P202" s="181">
        <f>O202*H202</f>
        <v>0</v>
      </c>
      <c r="Q202" s="181">
        <v>0</v>
      </c>
      <c r="R202" s="181">
        <f>Q202*H202</f>
        <v>0</v>
      </c>
      <c r="S202" s="181">
        <v>0</v>
      </c>
      <c r="T202" s="182">
        <f>S202*H202</f>
        <v>0</v>
      </c>
      <c r="U202" s="34"/>
      <c r="V202" s="34"/>
      <c r="W202" s="34"/>
      <c r="X202" s="34"/>
      <c r="Y202" s="34"/>
      <c r="Z202" s="34"/>
      <c r="AA202" s="34"/>
      <c r="AB202" s="34"/>
      <c r="AC202" s="34"/>
      <c r="AD202" s="34"/>
      <c r="AE202" s="34"/>
      <c r="AR202" s="183" t="s">
        <v>152</v>
      </c>
      <c r="AT202" s="183" t="s">
        <v>147</v>
      </c>
      <c r="AU202" s="183" t="s">
        <v>84</v>
      </c>
      <c r="AY202" s="17" t="s">
        <v>144</v>
      </c>
      <c r="BE202" s="184">
        <f>IF(N202="základní",J202,0)</f>
        <v>0</v>
      </c>
      <c r="BF202" s="184">
        <f>IF(N202="snížená",J202,0)</f>
        <v>0</v>
      </c>
      <c r="BG202" s="184">
        <f>IF(N202="zákl. přenesená",J202,0)</f>
        <v>0</v>
      </c>
      <c r="BH202" s="184">
        <f>IF(N202="sníž. přenesená",J202,0)</f>
        <v>0</v>
      </c>
      <c r="BI202" s="184">
        <f>IF(N202="nulová",J202,0)</f>
        <v>0</v>
      </c>
      <c r="BJ202" s="17" t="s">
        <v>82</v>
      </c>
      <c r="BK202" s="184">
        <f>ROUND((ROUND(I202,2))*(ROUND(H202,2)),2)</f>
        <v>0</v>
      </c>
      <c r="BL202" s="17" t="s">
        <v>152</v>
      </c>
      <c r="BM202" s="183" t="s">
        <v>340</v>
      </c>
    </row>
    <row r="203" spans="1:65" s="2" customFormat="1">
      <c r="A203" s="34"/>
      <c r="B203" s="35"/>
      <c r="C203" s="36"/>
      <c r="D203" s="185" t="s">
        <v>154</v>
      </c>
      <c r="E203" s="36"/>
      <c r="F203" s="186" t="s">
        <v>341</v>
      </c>
      <c r="G203" s="36"/>
      <c r="H203" s="36"/>
      <c r="I203" s="187"/>
      <c r="J203" s="36"/>
      <c r="K203" s="36"/>
      <c r="L203" s="39"/>
      <c r="M203" s="188"/>
      <c r="N203" s="189"/>
      <c r="O203" s="64"/>
      <c r="P203" s="64"/>
      <c r="Q203" s="64"/>
      <c r="R203" s="64"/>
      <c r="S203" s="64"/>
      <c r="T203" s="65"/>
      <c r="U203" s="34"/>
      <c r="V203" s="34"/>
      <c r="W203" s="34"/>
      <c r="X203" s="34"/>
      <c r="Y203" s="34"/>
      <c r="Z203" s="34"/>
      <c r="AA203" s="34"/>
      <c r="AB203" s="34"/>
      <c r="AC203" s="34"/>
      <c r="AD203" s="34"/>
      <c r="AE203" s="34"/>
      <c r="AT203" s="17" t="s">
        <v>154</v>
      </c>
      <c r="AU203" s="17" t="s">
        <v>84</v>
      </c>
    </row>
    <row r="204" spans="1:65" s="2" customFormat="1" ht="44.25" customHeight="1">
      <c r="A204" s="34"/>
      <c r="B204" s="35"/>
      <c r="C204" s="173" t="s">
        <v>342</v>
      </c>
      <c r="D204" s="173" t="s">
        <v>147</v>
      </c>
      <c r="E204" s="174" t="s">
        <v>343</v>
      </c>
      <c r="F204" s="175" t="s">
        <v>344</v>
      </c>
      <c r="G204" s="176" t="s">
        <v>323</v>
      </c>
      <c r="H204" s="177">
        <v>14.45</v>
      </c>
      <c r="I204" s="178"/>
      <c r="J204" s="177">
        <f>ROUND((ROUND(I204,2))*(ROUND(H204,2)),2)</f>
        <v>0</v>
      </c>
      <c r="K204" s="175" t="s">
        <v>151</v>
      </c>
      <c r="L204" s="39"/>
      <c r="M204" s="179" t="s">
        <v>18</v>
      </c>
      <c r="N204" s="180" t="s">
        <v>45</v>
      </c>
      <c r="O204" s="64"/>
      <c r="P204" s="181">
        <f>O204*H204</f>
        <v>0</v>
      </c>
      <c r="Q204" s="181">
        <v>0</v>
      </c>
      <c r="R204" s="181">
        <f>Q204*H204</f>
        <v>0</v>
      </c>
      <c r="S204" s="181">
        <v>0</v>
      </c>
      <c r="T204" s="182">
        <f>S204*H204</f>
        <v>0</v>
      </c>
      <c r="U204" s="34"/>
      <c r="V204" s="34"/>
      <c r="W204" s="34"/>
      <c r="X204" s="34"/>
      <c r="Y204" s="34"/>
      <c r="Z204" s="34"/>
      <c r="AA204" s="34"/>
      <c r="AB204" s="34"/>
      <c r="AC204" s="34"/>
      <c r="AD204" s="34"/>
      <c r="AE204" s="34"/>
      <c r="AR204" s="183" t="s">
        <v>152</v>
      </c>
      <c r="AT204" s="183" t="s">
        <v>147</v>
      </c>
      <c r="AU204" s="183" t="s">
        <v>84</v>
      </c>
      <c r="AY204" s="17" t="s">
        <v>144</v>
      </c>
      <c r="BE204" s="184">
        <f>IF(N204="základní",J204,0)</f>
        <v>0</v>
      </c>
      <c r="BF204" s="184">
        <f>IF(N204="snížená",J204,0)</f>
        <v>0</v>
      </c>
      <c r="BG204" s="184">
        <f>IF(N204="zákl. přenesená",J204,0)</f>
        <v>0</v>
      </c>
      <c r="BH204" s="184">
        <f>IF(N204="sníž. přenesená",J204,0)</f>
        <v>0</v>
      </c>
      <c r="BI204" s="184">
        <f>IF(N204="nulová",J204,0)</f>
        <v>0</v>
      </c>
      <c r="BJ204" s="17" t="s">
        <v>82</v>
      </c>
      <c r="BK204" s="184">
        <f>ROUND((ROUND(I204,2))*(ROUND(H204,2)),2)</f>
        <v>0</v>
      </c>
      <c r="BL204" s="17" t="s">
        <v>152</v>
      </c>
      <c r="BM204" s="183" t="s">
        <v>345</v>
      </c>
    </row>
    <row r="205" spans="1:65" s="2" customFormat="1">
      <c r="A205" s="34"/>
      <c r="B205" s="35"/>
      <c r="C205" s="36"/>
      <c r="D205" s="185" t="s">
        <v>154</v>
      </c>
      <c r="E205" s="36"/>
      <c r="F205" s="186" t="s">
        <v>346</v>
      </c>
      <c r="G205" s="36"/>
      <c r="H205" s="36"/>
      <c r="I205" s="187"/>
      <c r="J205" s="36"/>
      <c r="K205" s="36"/>
      <c r="L205" s="39"/>
      <c r="M205" s="188"/>
      <c r="N205" s="189"/>
      <c r="O205" s="64"/>
      <c r="P205" s="64"/>
      <c r="Q205" s="64"/>
      <c r="R205" s="64"/>
      <c r="S205" s="64"/>
      <c r="T205" s="65"/>
      <c r="U205" s="34"/>
      <c r="V205" s="34"/>
      <c r="W205" s="34"/>
      <c r="X205" s="34"/>
      <c r="Y205" s="34"/>
      <c r="Z205" s="34"/>
      <c r="AA205" s="34"/>
      <c r="AB205" s="34"/>
      <c r="AC205" s="34"/>
      <c r="AD205" s="34"/>
      <c r="AE205" s="34"/>
      <c r="AT205" s="17" t="s">
        <v>154</v>
      </c>
      <c r="AU205" s="17" t="s">
        <v>84</v>
      </c>
    </row>
    <row r="206" spans="1:65" s="12" customFormat="1" ht="22.9" customHeight="1">
      <c r="B206" s="157"/>
      <c r="C206" s="158"/>
      <c r="D206" s="159" t="s">
        <v>73</v>
      </c>
      <c r="E206" s="171" t="s">
        <v>347</v>
      </c>
      <c r="F206" s="171" t="s">
        <v>348</v>
      </c>
      <c r="G206" s="158"/>
      <c r="H206" s="158"/>
      <c r="I206" s="161"/>
      <c r="J206" s="172">
        <f>BK206</f>
        <v>0</v>
      </c>
      <c r="K206" s="158"/>
      <c r="L206" s="163"/>
      <c r="M206" s="164"/>
      <c r="N206" s="165"/>
      <c r="O206" s="165"/>
      <c r="P206" s="166">
        <f>SUM(P207:P208)</f>
        <v>0</v>
      </c>
      <c r="Q206" s="165"/>
      <c r="R206" s="166">
        <f>SUM(R207:R208)</f>
        <v>0</v>
      </c>
      <c r="S206" s="165"/>
      <c r="T206" s="167">
        <f>SUM(T207:T208)</f>
        <v>0</v>
      </c>
      <c r="AR206" s="168" t="s">
        <v>82</v>
      </c>
      <c r="AT206" s="169" t="s">
        <v>73</v>
      </c>
      <c r="AU206" s="169" t="s">
        <v>82</v>
      </c>
      <c r="AY206" s="168" t="s">
        <v>144</v>
      </c>
      <c r="BK206" s="170">
        <f>SUM(BK207:BK208)</f>
        <v>0</v>
      </c>
    </row>
    <row r="207" spans="1:65" s="2" customFormat="1" ht="55.5" customHeight="1">
      <c r="A207" s="34"/>
      <c r="B207" s="35"/>
      <c r="C207" s="173" t="s">
        <v>349</v>
      </c>
      <c r="D207" s="173" t="s">
        <v>147</v>
      </c>
      <c r="E207" s="174" t="s">
        <v>350</v>
      </c>
      <c r="F207" s="175" t="s">
        <v>351</v>
      </c>
      <c r="G207" s="176" t="s">
        <v>323</v>
      </c>
      <c r="H207" s="177">
        <v>5.88</v>
      </c>
      <c r="I207" s="178"/>
      <c r="J207" s="177">
        <f>ROUND((ROUND(I207,2))*(ROUND(H207,2)),2)</f>
        <v>0</v>
      </c>
      <c r="K207" s="175" t="s">
        <v>151</v>
      </c>
      <c r="L207" s="39"/>
      <c r="M207" s="179" t="s">
        <v>18</v>
      </c>
      <c r="N207" s="180" t="s">
        <v>45</v>
      </c>
      <c r="O207" s="64"/>
      <c r="P207" s="181">
        <f>O207*H207</f>
        <v>0</v>
      </c>
      <c r="Q207" s="181">
        <v>0</v>
      </c>
      <c r="R207" s="181">
        <f>Q207*H207</f>
        <v>0</v>
      </c>
      <c r="S207" s="181">
        <v>0</v>
      </c>
      <c r="T207" s="182">
        <f>S207*H207</f>
        <v>0</v>
      </c>
      <c r="U207" s="34"/>
      <c r="V207" s="34"/>
      <c r="W207" s="34"/>
      <c r="X207" s="34"/>
      <c r="Y207" s="34"/>
      <c r="Z207" s="34"/>
      <c r="AA207" s="34"/>
      <c r="AB207" s="34"/>
      <c r="AC207" s="34"/>
      <c r="AD207" s="34"/>
      <c r="AE207" s="34"/>
      <c r="AR207" s="183" t="s">
        <v>152</v>
      </c>
      <c r="AT207" s="183" t="s">
        <v>147</v>
      </c>
      <c r="AU207" s="183" t="s">
        <v>84</v>
      </c>
      <c r="AY207" s="17" t="s">
        <v>144</v>
      </c>
      <c r="BE207" s="184">
        <f>IF(N207="základní",J207,0)</f>
        <v>0</v>
      </c>
      <c r="BF207" s="184">
        <f>IF(N207="snížená",J207,0)</f>
        <v>0</v>
      </c>
      <c r="BG207" s="184">
        <f>IF(N207="zákl. přenesená",J207,0)</f>
        <v>0</v>
      </c>
      <c r="BH207" s="184">
        <f>IF(N207="sníž. přenesená",J207,0)</f>
        <v>0</v>
      </c>
      <c r="BI207" s="184">
        <f>IF(N207="nulová",J207,0)</f>
        <v>0</v>
      </c>
      <c r="BJ207" s="17" t="s">
        <v>82</v>
      </c>
      <c r="BK207" s="184">
        <f>ROUND((ROUND(I207,2))*(ROUND(H207,2)),2)</f>
        <v>0</v>
      </c>
      <c r="BL207" s="17" t="s">
        <v>152</v>
      </c>
      <c r="BM207" s="183" t="s">
        <v>352</v>
      </c>
    </row>
    <row r="208" spans="1:65" s="2" customFormat="1">
      <c r="A208" s="34"/>
      <c r="B208" s="35"/>
      <c r="C208" s="36"/>
      <c r="D208" s="185" t="s">
        <v>154</v>
      </c>
      <c r="E208" s="36"/>
      <c r="F208" s="186" t="s">
        <v>353</v>
      </c>
      <c r="G208" s="36"/>
      <c r="H208" s="36"/>
      <c r="I208" s="187"/>
      <c r="J208" s="36"/>
      <c r="K208" s="36"/>
      <c r="L208" s="39"/>
      <c r="M208" s="188"/>
      <c r="N208" s="189"/>
      <c r="O208" s="64"/>
      <c r="P208" s="64"/>
      <c r="Q208" s="64"/>
      <c r="R208" s="64"/>
      <c r="S208" s="64"/>
      <c r="T208" s="65"/>
      <c r="U208" s="34"/>
      <c r="V208" s="34"/>
      <c r="W208" s="34"/>
      <c r="X208" s="34"/>
      <c r="Y208" s="34"/>
      <c r="Z208" s="34"/>
      <c r="AA208" s="34"/>
      <c r="AB208" s="34"/>
      <c r="AC208" s="34"/>
      <c r="AD208" s="34"/>
      <c r="AE208" s="34"/>
      <c r="AT208" s="17" t="s">
        <v>154</v>
      </c>
      <c r="AU208" s="17" t="s">
        <v>84</v>
      </c>
    </row>
    <row r="209" spans="1:65" s="12" customFormat="1" ht="25.9" customHeight="1">
      <c r="B209" s="157"/>
      <c r="C209" s="158"/>
      <c r="D209" s="159" t="s">
        <v>73</v>
      </c>
      <c r="E209" s="160" t="s">
        <v>354</v>
      </c>
      <c r="F209" s="160" t="s">
        <v>355</v>
      </c>
      <c r="G209" s="158"/>
      <c r="H209" s="158"/>
      <c r="I209" s="161"/>
      <c r="J209" s="162">
        <f>BK209</f>
        <v>0</v>
      </c>
      <c r="K209" s="158"/>
      <c r="L209" s="163"/>
      <c r="M209" s="164"/>
      <c r="N209" s="165"/>
      <c r="O209" s="165"/>
      <c r="P209" s="166">
        <f>P210+P218+P253+P279+P296+P313+P331</f>
        <v>0</v>
      </c>
      <c r="Q209" s="165"/>
      <c r="R209" s="166">
        <f>R210+R218+R253+R279+R296+R313+R331</f>
        <v>2.0109618999999999</v>
      </c>
      <c r="S209" s="165"/>
      <c r="T209" s="167">
        <f>T210+T218+T253+T279+T296+T313+T331</f>
        <v>4.9302159999999997</v>
      </c>
      <c r="AR209" s="168" t="s">
        <v>84</v>
      </c>
      <c r="AT209" s="169" t="s">
        <v>73</v>
      </c>
      <c r="AU209" s="169" t="s">
        <v>74</v>
      </c>
      <c r="AY209" s="168" t="s">
        <v>144</v>
      </c>
      <c r="BK209" s="170">
        <f>BK210+BK218+BK253+BK279+BK296+BK313+BK331</f>
        <v>0</v>
      </c>
    </row>
    <row r="210" spans="1:65" s="12" customFormat="1" ht="22.9" customHeight="1">
      <c r="B210" s="157"/>
      <c r="C210" s="158"/>
      <c r="D210" s="159" t="s">
        <v>73</v>
      </c>
      <c r="E210" s="171" t="s">
        <v>356</v>
      </c>
      <c r="F210" s="171" t="s">
        <v>357</v>
      </c>
      <c r="G210" s="158"/>
      <c r="H210" s="158"/>
      <c r="I210" s="161"/>
      <c r="J210" s="172">
        <f>BK210</f>
        <v>0</v>
      </c>
      <c r="K210" s="158"/>
      <c r="L210" s="163"/>
      <c r="M210" s="164"/>
      <c r="N210" s="165"/>
      <c r="O210" s="165"/>
      <c r="P210" s="166">
        <f>SUM(P211:P217)</f>
        <v>0</v>
      </c>
      <c r="Q210" s="165"/>
      <c r="R210" s="166">
        <f>SUM(R211:R217)</f>
        <v>1.1900000000000001E-3</v>
      </c>
      <c r="S210" s="165"/>
      <c r="T210" s="167">
        <f>SUM(T211:T217)</f>
        <v>0</v>
      </c>
      <c r="AR210" s="168" t="s">
        <v>84</v>
      </c>
      <c r="AT210" s="169" t="s">
        <v>73</v>
      </c>
      <c r="AU210" s="169" t="s">
        <v>82</v>
      </c>
      <c r="AY210" s="168" t="s">
        <v>144</v>
      </c>
      <c r="BK210" s="170">
        <f>SUM(BK211:BK217)</f>
        <v>0</v>
      </c>
    </row>
    <row r="211" spans="1:65" s="2" customFormat="1" ht="33" customHeight="1">
      <c r="A211" s="34"/>
      <c r="B211" s="35"/>
      <c r="C211" s="173" t="s">
        <v>358</v>
      </c>
      <c r="D211" s="173" t="s">
        <v>147</v>
      </c>
      <c r="E211" s="174" t="s">
        <v>359</v>
      </c>
      <c r="F211" s="175" t="s">
        <v>360</v>
      </c>
      <c r="G211" s="176" t="s">
        <v>150</v>
      </c>
      <c r="H211" s="177">
        <v>7</v>
      </c>
      <c r="I211" s="178"/>
      <c r="J211" s="177">
        <f>ROUND((ROUND(I211,2))*(ROUND(H211,2)),2)</f>
        <v>0</v>
      </c>
      <c r="K211" s="175" t="s">
        <v>247</v>
      </c>
      <c r="L211" s="39"/>
      <c r="M211" s="179" t="s">
        <v>18</v>
      </c>
      <c r="N211" s="180" t="s">
        <v>45</v>
      </c>
      <c r="O211" s="64"/>
      <c r="P211" s="181">
        <f>O211*H211</f>
        <v>0</v>
      </c>
      <c r="Q211" s="181">
        <v>1.7000000000000001E-4</v>
      </c>
      <c r="R211" s="181">
        <f>Q211*H211</f>
        <v>1.1900000000000001E-3</v>
      </c>
      <c r="S211" s="181">
        <v>0</v>
      </c>
      <c r="T211" s="182">
        <f>S211*H211</f>
        <v>0</v>
      </c>
      <c r="U211" s="34"/>
      <c r="V211" s="34"/>
      <c r="W211" s="34"/>
      <c r="X211" s="34"/>
      <c r="Y211" s="34"/>
      <c r="Z211" s="34"/>
      <c r="AA211" s="34"/>
      <c r="AB211" s="34"/>
      <c r="AC211" s="34"/>
      <c r="AD211" s="34"/>
      <c r="AE211" s="34"/>
      <c r="AR211" s="183" t="s">
        <v>249</v>
      </c>
      <c r="AT211" s="183" t="s">
        <v>147</v>
      </c>
      <c r="AU211" s="183" t="s">
        <v>84</v>
      </c>
      <c r="AY211" s="17" t="s">
        <v>144</v>
      </c>
      <c r="BE211" s="184">
        <f>IF(N211="základní",J211,0)</f>
        <v>0</v>
      </c>
      <c r="BF211" s="184">
        <f>IF(N211="snížená",J211,0)</f>
        <v>0</v>
      </c>
      <c r="BG211" s="184">
        <f>IF(N211="zákl. přenesená",J211,0)</f>
        <v>0</v>
      </c>
      <c r="BH211" s="184">
        <f>IF(N211="sníž. přenesená",J211,0)</f>
        <v>0</v>
      </c>
      <c r="BI211" s="184">
        <f>IF(N211="nulová",J211,0)</f>
        <v>0</v>
      </c>
      <c r="BJ211" s="17" t="s">
        <v>82</v>
      </c>
      <c r="BK211" s="184">
        <f>ROUND((ROUND(I211,2))*(ROUND(H211,2)),2)</f>
        <v>0</v>
      </c>
      <c r="BL211" s="17" t="s">
        <v>249</v>
      </c>
      <c r="BM211" s="183" t="s">
        <v>361</v>
      </c>
    </row>
    <row r="212" spans="1:65" s="13" customFormat="1">
      <c r="B212" s="190"/>
      <c r="C212" s="191"/>
      <c r="D212" s="192" t="s">
        <v>156</v>
      </c>
      <c r="E212" s="193" t="s">
        <v>18</v>
      </c>
      <c r="F212" s="194" t="s">
        <v>362</v>
      </c>
      <c r="G212" s="191"/>
      <c r="H212" s="195">
        <v>4</v>
      </c>
      <c r="I212" s="196"/>
      <c r="J212" s="191"/>
      <c r="K212" s="191"/>
      <c r="L212" s="197"/>
      <c r="M212" s="198"/>
      <c r="N212" s="199"/>
      <c r="O212" s="199"/>
      <c r="P212" s="199"/>
      <c r="Q212" s="199"/>
      <c r="R212" s="199"/>
      <c r="S212" s="199"/>
      <c r="T212" s="200"/>
      <c r="AT212" s="201" t="s">
        <v>156</v>
      </c>
      <c r="AU212" s="201" t="s">
        <v>84</v>
      </c>
      <c r="AV212" s="13" t="s">
        <v>84</v>
      </c>
      <c r="AW212" s="13" t="s">
        <v>36</v>
      </c>
      <c r="AX212" s="13" t="s">
        <v>74</v>
      </c>
      <c r="AY212" s="201" t="s">
        <v>144</v>
      </c>
    </row>
    <row r="213" spans="1:65" s="13" customFormat="1">
      <c r="B213" s="190"/>
      <c r="C213" s="191"/>
      <c r="D213" s="192" t="s">
        <v>156</v>
      </c>
      <c r="E213" s="193" t="s">
        <v>18</v>
      </c>
      <c r="F213" s="194" t="s">
        <v>363</v>
      </c>
      <c r="G213" s="191"/>
      <c r="H213" s="195">
        <v>1</v>
      </c>
      <c r="I213" s="196"/>
      <c r="J213" s="191"/>
      <c r="K213" s="191"/>
      <c r="L213" s="197"/>
      <c r="M213" s="198"/>
      <c r="N213" s="199"/>
      <c r="O213" s="199"/>
      <c r="P213" s="199"/>
      <c r="Q213" s="199"/>
      <c r="R213" s="199"/>
      <c r="S213" s="199"/>
      <c r="T213" s="200"/>
      <c r="AT213" s="201" t="s">
        <v>156</v>
      </c>
      <c r="AU213" s="201" t="s">
        <v>84</v>
      </c>
      <c r="AV213" s="13" t="s">
        <v>84</v>
      </c>
      <c r="AW213" s="13" t="s">
        <v>36</v>
      </c>
      <c r="AX213" s="13" t="s">
        <v>74</v>
      </c>
      <c r="AY213" s="201" t="s">
        <v>144</v>
      </c>
    </row>
    <row r="214" spans="1:65" s="13" customFormat="1">
      <c r="B214" s="190"/>
      <c r="C214" s="191"/>
      <c r="D214" s="192" t="s">
        <v>156</v>
      </c>
      <c r="E214" s="193" t="s">
        <v>18</v>
      </c>
      <c r="F214" s="194" t="s">
        <v>304</v>
      </c>
      <c r="G214" s="191"/>
      <c r="H214" s="195">
        <v>2</v>
      </c>
      <c r="I214" s="196"/>
      <c r="J214" s="191"/>
      <c r="K214" s="191"/>
      <c r="L214" s="197"/>
      <c r="M214" s="198"/>
      <c r="N214" s="199"/>
      <c r="O214" s="199"/>
      <c r="P214" s="199"/>
      <c r="Q214" s="199"/>
      <c r="R214" s="199"/>
      <c r="S214" s="199"/>
      <c r="T214" s="200"/>
      <c r="AT214" s="201" t="s">
        <v>156</v>
      </c>
      <c r="AU214" s="201" t="s">
        <v>84</v>
      </c>
      <c r="AV214" s="13" t="s">
        <v>84</v>
      </c>
      <c r="AW214" s="13" t="s">
        <v>36</v>
      </c>
      <c r="AX214" s="13" t="s">
        <v>74</v>
      </c>
      <c r="AY214" s="201" t="s">
        <v>144</v>
      </c>
    </row>
    <row r="215" spans="1:65" s="14" customFormat="1">
      <c r="B215" s="202"/>
      <c r="C215" s="203"/>
      <c r="D215" s="192" t="s">
        <v>156</v>
      </c>
      <c r="E215" s="204" t="s">
        <v>18</v>
      </c>
      <c r="F215" s="205" t="s">
        <v>165</v>
      </c>
      <c r="G215" s="203"/>
      <c r="H215" s="206">
        <v>7</v>
      </c>
      <c r="I215" s="207"/>
      <c r="J215" s="203"/>
      <c r="K215" s="203"/>
      <c r="L215" s="208"/>
      <c r="M215" s="209"/>
      <c r="N215" s="210"/>
      <c r="O215" s="210"/>
      <c r="P215" s="210"/>
      <c r="Q215" s="210"/>
      <c r="R215" s="210"/>
      <c r="S215" s="210"/>
      <c r="T215" s="211"/>
      <c r="AT215" s="212" t="s">
        <v>156</v>
      </c>
      <c r="AU215" s="212" t="s">
        <v>84</v>
      </c>
      <c r="AV215" s="14" t="s">
        <v>152</v>
      </c>
      <c r="AW215" s="14" t="s">
        <v>36</v>
      </c>
      <c r="AX215" s="14" t="s">
        <v>82</v>
      </c>
      <c r="AY215" s="212" t="s">
        <v>144</v>
      </c>
    </row>
    <row r="216" spans="1:65" s="2" customFormat="1" ht="49.15" customHeight="1">
      <c r="A216" s="34"/>
      <c r="B216" s="35"/>
      <c r="C216" s="173" t="s">
        <v>364</v>
      </c>
      <c r="D216" s="173" t="s">
        <v>147</v>
      </c>
      <c r="E216" s="174" t="s">
        <v>365</v>
      </c>
      <c r="F216" s="175" t="s">
        <v>366</v>
      </c>
      <c r="G216" s="176" t="s">
        <v>323</v>
      </c>
      <c r="H216" s="177">
        <v>0</v>
      </c>
      <c r="I216" s="178"/>
      <c r="J216" s="177">
        <f>ROUND((ROUND(I216,2))*(ROUND(H216,2)),2)</f>
        <v>0</v>
      </c>
      <c r="K216" s="175" t="s">
        <v>247</v>
      </c>
      <c r="L216" s="39"/>
      <c r="M216" s="179" t="s">
        <v>18</v>
      </c>
      <c r="N216" s="180" t="s">
        <v>45</v>
      </c>
      <c r="O216" s="64"/>
      <c r="P216" s="181">
        <f>O216*H216</f>
        <v>0</v>
      </c>
      <c r="Q216" s="181">
        <v>0</v>
      </c>
      <c r="R216" s="181">
        <f>Q216*H216</f>
        <v>0</v>
      </c>
      <c r="S216" s="181">
        <v>0</v>
      </c>
      <c r="T216" s="182">
        <f>S216*H216</f>
        <v>0</v>
      </c>
      <c r="U216" s="34"/>
      <c r="V216" s="34"/>
      <c r="W216" s="34"/>
      <c r="X216" s="34"/>
      <c r="Y216" s="34"/>
      <c r="Z216" s="34"/>
      <c r="AA216" s="34"/>
      <c r="AB216" s="34"/>
      <c r="AC216" s="34"/>
      <c r="AD216" s="34"/>
      <c r="AE216" s="34"/>
      <c r="AR216" s="183" t="s">
        <v>249</v>
      </c>
      <c r="AT216" s="183" t="s">
        <v>147</v>
      </c>
      <c r="AU216" s="183" t="s">
        <v>84</v>
      </c>
      <c r="AY216" s="17" t="s">
        <v>144</v>
      </c>
      <c r="BE216" s="184">
        <f>IF(N216="základní",J216,0)</f>
        <v>0</v>
      </c>
      <c r="BF216" s="184">
        <f>IF(N216="snížená",J216,0)</f>
        <v>0</v>
      </c>
      <c r="BG216" s="184">
        <f>IF(N216="zákl. přenesená",J216,0)</f>
        <v>0</v>
      </c>
      <c r="BH216" s="184">
        <f>IF(N216="sníž. přenesená",J216,0)</f>
        <v>0</v>
      </c>
      <c r="BI216" s="184">
        <f>IF(N216="nulová",J216,0)</f>
        <v>0</v>
      </c>
      <c r="BJ216" s="17" t="s">
        <v>82</v>
      </c>
      <c r="BK216" s="184">
        <f>ROUND((ROUND(I216,2))*(ROUND(H216,2)),2)</f>
        <v>0</v>
      </c>
      <c r="BL216" s="17" t="s">
        <v>249</v>
      </c>
      <c r="BM216" s="183" t="s">
        <v>367</v>
      </c>
    </row>
    <row r="217" spans="1:65" s="2" customFormat="1" ht="49.15" customHeight="1">
      <c r="A217" s="34"/>
      <c r="B217" s="35"/>
      <c r="C217" s="173" t="s">
        <v>368</v>
      </c>
      <c r="D217" s="173" t="s">
        <v>147</v>
      </c>
      <c r="E217" s="174" t="s">
        <v>369</v>
      </c>
      <c r="F217" s="175" t="s">
        <v>370</v>
      </c>
      <c r="G217" s="176" t="s">
        <v>323</v>
      </c>
      <c r="H217" s="177">
        <v>0</v>
      </c>
      <c r="I217" s="178"/>
      <c r="J217" s="177">
        <f>ROUND((ROUND(I217,2))*(ROUND(H217,2)),2)</f>
        <v>0</v>
      </c>
      <c r="K217" s="175" t="s">
        <v>247</v>
      </c>
      <c r="L217" s="39"/>
      <c r="M217" s="179" t="s">
        <v>18</v>
      </c>
      <c r="N217" s="180" t="s">
        <v>45</v>
      </c>
      <c r="O217" s="64"/>
      <c r="P217" s="181">
        <f>O217*H217</f>
        <v>0</v>
      </c>
      <c r="Q217" s="181">
        <v>0</v>
      </c>
      <c r="R217" s="181">
        <f>Q217*H217</f>
        <v>0</v>
      </c>
      <c r="S217" s="181">
        <v>0</v>
      </c>
      <c r="T217" s="182">
        <f>S217*H217</f>
        <v>0</v>
      </c>
      <c r="U217" s="34"/>
      <c r="V217" s="34"/>
      <c r="W217" s="34"/>
      <c r="X217" s="34"/>
      <c r="Y217" s="34"/>
      <c r="Z217" s="34"/>
      <c r="AA217" s="34"/>
      <c r="AB217" s="34"/>
      <c r="AC217" s="34"/>
      <c r="AD217" s="34"/>
      <c r="AE217" s="34"/>
      <c r="AR217" s="183" t="s">
        <v>249</v>
      </c>
      <c r="AT217" s="183" t="s">
        <v>147</v>
      </c>
      <c r="AU217" s="183" t="s">
        <v>84</v>
      </c>
      <c r="AY217" s="17" t="s">
        <v>144</v>
      </c>
      <c r="BE217" s="184">
        <f>IF(N217="základní",J217,0)</f>
        <v>0</v>
      </c>
      <c r="BF217" s="184">
        <f>IF(N217="snížená",J217,0)</f>
        <v>0</v>
      </c>
      <c r="BG217" s="184">
        <f>IF(N217="zákl. přenesená",J217,0)</f>
        <v>0</v>
      </c>
      <c r="BH217" s="184">
        <f>IF(N217="sníž. přenesená",J217,0)</f>
        <v>0</v>
      </c>
      <c r="BI217" s="184">
        <f>IF(N217="nulová",J217,0)</f>
        <v>0</v>
      </c>
      <c r="BJ217" s="17" t="s">
        <v>82</v>
      </c>
      <c r="BK217" s="184">
        <f>ROUND((ROUND(I217,2))*(ROUND(H217,2)),2)</f>
        <v>0</v>
      </c>
      <c r="BL217" s="17" t="s">
        <v>249</v>
      </c>
      <c r="BM217" s="183" t="s">
        <v>371</v>
      </c>
    </row>
    <row r="218" spans="1:65" s="12" customFormat="1" ht="22.9" customHeight="1">
      <c r="B218" s="157"/>
      <c r="C218" s="158"/>
      <c r="D218" s="159" t="s">
        <v>73</v>
      </c>
      <c r="E218" s="171" t="s">
        <v>372</v>
      </c>
      <c r="F218" s="171" t="s">
        <v>373</v>
      </c>
      <c r="G218" s="158"/>
      <c r="H218" s="158"/>
      <c r="I218" s="161"/>
      <c r="J218" s="172">
        <f>BK218</f>
        <v>0</v>
      </c>
      <c r="K218" s="158"/>
      <c r="L218" s="163"/>
      <c r="M218" s="164"/>
      <c r="N218" s="165"/>
      <c r="O218" s="165"/>
      <c r="P218" s="166">
        <f>SUM(P219:P252)</f>
        <v>0</v>
      </c>
      <c r="Q218" s="165"/>
      <c r="R218" s="166">
        <f>SUM(R219:R252)</f>
        <v>1.4642863999999998</v>
      </c>
      <c r="S218" s="165"/>
      <c r="T218" s="167">
        <f>SUM(T219:T252)</f>
        <v>1.79786</v>
      </c>
      <c r="AR218" s="168" t="s">
        <v>84</v>
      </c>
      <c r="AT218" s="169" t="s">
        <v>73</v>
      </c>
      <c r="AU218" s="169" t="s">
        <v>82</v>
      </c>
      <c r="AY218" s="168" t="s">
        <v>144</v>
      </c>
      <c r="BK218" s="170">
        <f>SUM(BK219:BK252)</f>
        <v>0</v>
      </c>
    </row>
    <row r="219" spans="1:65" s="2" customFormat="1" ht="55.5" customHeight="1">
      <c r="A219" s="34"/>
      <c r="B219" s="35"/>
      <c r="C219" s="173" t="s">
        <v>374</v>
      </c>
      <c r="D219" s="173" t="s">
        <v>147</v>
      </c>
      <c r="E219" s="174" t="s">
        <v>375</v>
      </c>
      <c r="F219" s="175" t="s">
        <v>376</v>
      </c>
      <c r="G219" s="176" t="s">
        <v>168</v>
      </c>
      <c r="H219" s="177">
        <v>52</v>
      </c>
      <c r="I219" s="178"/>
      <c r="J219" s="177">
        <f>ROUND((ROUND(I219,2))*(ROUND(H219,2)),2)</f>
        <v>0</v>
      </c>
      <c r="K219" s="175" t="s">
        <v>151</v>
      </c>
      <c r="L219" s="39"/>
      <c r="M219" s="179" t="s">
        <v>18</v>
      </c>
      <c r="N219" s="180" t="s">
        <v>45</v>
      </c>
      <c r="O219" s="64"/>
      <c r="P219" s="181">
        <f>O219*H219</f>
        <v>0</v>
      </c>
      <c r="Q219" s="181">
        <v>2.2450000000000001E-2</v>
      </c>
      <c r="R219" s="181">
        <f>Q219*H219</f>
        <v>1.1674</v>
      </c>
      <c r="S219" s="181">
        <v>0</v>
      </c>
      <c r="T219" s="182">
        <f>S219*H219</f>
        <v>0</v>
      </c>
      <c r="U219" s="34"/>
      <c r="V219" s="34"/>
      <c r="W219" s="34"/>
      <c r="X219" s="34"/>
      <c r="Y219" s="34"/>
      <c r="Z219" s="34"/>
      <c r="AA219" s="34"/>
      <c r="AB219" s="34"/>
      <c r="AC219" s="34"/>
      <c r="AD219" s="34"/>
      <c r="AE219" s="34"/>
      <c r="AR219" s="183" t="s">
        <v>249</v>
      </c>
      <c r="AT219" s="183" t="s">
        <v>147</v>
      </c>
      <c r="AU219" s="183" t="s">
        <v>84</v>
      </c>
      <c r="AY219" s="17" t="s">
        <v>144</v>
      </c>
      <c r="BE219" s="184">
        <f>IF(N219="základní",J219,0)</f>
        <v>0</v>
      </c>
      <c r="BF219" s="184">
        <f>IF(N219="snížená",J219,0)</f>
        <v>0</v>
      </c>
      <c r="BG219" s="184">
        <f>IF(N219="zákl. přenesená",J219,0)</f>
        <v>0</v>
      </c>
      <c r="BH219" s="184">
        <f>IF(N219="sníž. přenesená",J219,0)</f>
        <v>0</v>
      </c>
      <c r="BI219" s="184">
        <f>IF(N219="nulová",J219,0)</f>
        <v>0</v>
      </c>
      <c r="BJ219" s="17" t="s">
        <v>82</v>
      </c>
      <c r="BK219" s="184">
        <f>ROUND((ROUND(I219,2))*(ROUND(H219,2)),2)</f>
        <v>0</v>
      </c>
      <c r="BL219" s="17" t="s">
        <v>249</v>
      </c>
      <c r="BM219" s="183" t="s">
        <v>377</v>
      </c>
    </row>
    <row r="220" spans="1:65" s="2" customFormat="1">
      <c r="A220" s="34"/>
      <c r="B220" s="35"/>
      <c r="C220" s="36"/>
      <c r="D220" s="185" t="s">
        <v>154</v>
      </c>
      <c r="E220" s="36"/>
      <c r="F220" s="186" t="s">
        <v>378</v>
      </c>
      <c r="G220" s="36"/>
      <c r="H220" s="36"/>
      <c r="I220" s="187"/>
      <c r="J220" s="36"/>
      <c r="K220" s="36"/>
      <c r="L220" s="39"/>
      <c r="M220" s="188"/>
      <c r="N220" s="189"/>
      <c r="O220" s="64"/>
      <c r="P220" s="64"/>
      <c r="Q220" s="64"/>
      <c r="R220" s="64"/>
      <c r="S220" s="64"/>
      <c r="T220" s="65"/>
      <c r="U220" s="34"/>
      <c r="V220" s="34"/>
      <c r="W220" s="34"/>
      <c r="X220" s="34"/>
      <c r="Y220" s="34"/>
      <c r="Z220" s="34"/>
      <c r="AA220" s="34"/>
      <c r="AB220" s="34"/>
      <c r="AC220" s="34"/>
      <c r="AD220" s="34"/>
      <c r="AE220" s="34"/>
      <c r="AT220" s="17" t="s">
        <v>154</v>
      </c>
      <c r="AU220" s="17" t="s">
        <v>84</v>
      </c>
    </row>
    <row r="221" spans="1:65" s="13" customFormat="1">
      <c r="B221" s="190"/>
      <c r="C221" s="191"/>
      <c r="D221" s="192" t="s">
        <v>156</v>
      </c>
      <c r="E221" s="193" t="s">
        <v>18</v>
      </c>
      <c r="F221" s="194" t="s">
        <v>379</v>
      </c>
      <c r="G221" s="191"/>
      <c r="H221" s="195">
        <v>52</v>
      </c>
      <c r="I221" s="196"/>
      <c r="J221" s="191"/>
      <c r="K221" s="191"/>
      <c r="L221" s="197"/>
      <c r="M221" s="198"/>
      <c r="N221" s="199"/>
      <c r="O221" s="199"/>
      <c r="P221" s="199"/>
      <c r="Q221" s="199"/>
      <c r="R221" s="199"/>
      <c r="S221" s="199"/>
      <c r="T221" s="200"/>
      <c r="AT221" s="201" t="s">
        <v>156</v>
      </c>
      <c r="AU221" s="201" t="s">
        <v>84</v>
      </c>
      <c r="AV221" s="13" t="s">
        <v>84</v>
      </c>
      <c r="AW221" s="13" t="s">
        <v>36</v>
      </c>
      <c r="AX221" s="13" t="s">
        <v>82</v>
      </c>
      <c r="AY221" s="201" t="s">
        <v>144</v>
      </c>
    </row>
    <row r="222" spans="1:65" s="2" customFormat="1" ht="37.9" customHeight="1">
      <c r="A222" s="34"/>
      <c r="B222" s="35"/>
      <c r="C222" s="173" t="s">
        <v>380</v>
      </c>
      <c r="D222" s="173" t="s">
        <v>147</v>
      </c>
      <c r="E222" s="174" t="s">
        <v>381</v>
      </c>
      <c r="F222" s="175" t="s">
        <v>382</v>
      </c>
      <c r="G222" s="176" t="s">
        <v>168</v>
      </c>
      <c r="H222" s="177">
        <v>52</v>
      </c>
      <c r="I222" s="178"/>
      <c r="J222" s="177">
        <f>ROUND((ROUND(I222,2))*(ROUND(H222,2)),2)</f>
        <v>0</v>
      </c>
      <c r="K222" s="175" t="s">
        <v>151</v>
      </c>
      <c r="L222" s="39"/>
      <c r="M222" s="179" t="s">
        <v>18</v>
      </c>
      <c r="N222" s="180" t="s">
        <v>45</v>
      </c>
      <c r="O222" s="64"/>
      <c r="P222" s="181">
        <f>O222*H222</f>
        <v>0</v>
      </c>
      <c r="Q222" s="181">
        <v>0</v>
      </c>
      <c r="R222" s="181">
        <f>Q222*H222</f>
        <v>0</v>
      </c>
      <c r="S222" s="181">
        <v>3.175E-2</v>
      </c>
      <c r="T222" s="182">
        <f>S222*H222</f>
        <v>1.651</v>
      </c>
      <c r="U222" s="34"/>
      <c r="V222" s="34"/>
      <c r="W222" s="34"/>
      <c r="X222" s="34"/>
      <c r="Y222" s="34"/>
      <c r="Z222" s="34"/>
      <c r="AA222" s="34"/>
      <c r="AB222" s="34"/>
      <c r="AC222" s="34"/>
      <c r="AD222" s="34"/>
      <c r="AE222" s="34"/>
      <c r="AR222" s="183" t="s">
        <v>249</v>
      </c>
      <c r="AT222" s="183" t="s">
        <v>147</v>
      </c>
      <c r="AU222" s="183" t="s">
        <v>84</v>
      </c>
      <c r="AY222" s="17" t="s">
        <v>144</v>
      </c>
      <c r="BE222" s="184">
        <f>IF(N222="základní",J222,0)</f>
        <v>0</v>
      </c>
      <c r="BF222" s="184">
        <f>IF(N222="snížená",J222,0)</f>
        <v>0</v>
      </c>
      <c r="BG222" s="184">
        <f>IF(N222="zákl. přenesená",J222,0)</f>
        <v>0</v>
      </c>
      <c r="BH222" s="184">
        <f>IF(N222="sníž. přenesená",J222,0)</f>
        <v>0</v>
      </c>
      <c r="BI222" s="184">
        <f>IF(N222="nulová",J222,0)</f>
        <v>0</v>
      </c>
      <c r="BJ222" s="17" t="s">
        <v>82</v>
      </c>
      <c r="BK222" s="184">
        <f>ROUND((ROUND(I222,2))*(ROUND(H222,2)),2)</f>
        <v>0</v>
      </c>
      <c r="BL222" s="17" t="s">
        <v>249</v>
      </c>
      <c r="BM222" s="183" t="s">
        <v>383</v>
      </c>
    </row>
    <row r="223" spans="1:65" s="2" customFormat="1">
      <c r="A223" s="34"/>
      <c r="B223" s="35"/>
      <c r="C223" s="36"/>
      <c r="D223" s="185" t="s">
        <v>154</v>
      </c>
      <c r="E223" s="36"/>
      <c r="F223" s="186" t="s">
        <v>384</v>
      </c>
      <c r="G223" s="36"/>
      <c r="H223" s="36"/>
      <c r="I223" s="187"/>
      <c r="J223" s="36"/>
      <c r="K223" s="36"/>
      <c r="L223" s="39"/>
      <c r="M223" s="188"/>
      <c r="N223" s="189"/>
      <c r="O223" s="64"/>
      <c r="P223" s="64"/>
      <c r="Q223" s="64"/>
      <c r="R223" s="64"/>
      <c r="S223" s="64"/>
      <c r="T223" s="65"/>
      <c r="U223" s="34"/>
      <c r="V223" s="34"/>
      <c r="W223" s="34"/>
      <c r="X223" s="34"/>
      <c r="Y223" s="34"/>
      <c r="Z223" s="34"/>
      <c r="AA223" s="34"/>
      <c r="AB223" s="34"/>
      <c r="AC223" s="34"/>
      <c r="AD223" s="34"/>
      <c r="AE223" s="34"/>
      <c r="AT223" s="17" t="s">
        <v>154</v>
      </c>
      <c r="AU223" s="17" t="s">
        <v>84</v>
      </c>
    </row>
    <row r="224" spans="1:65" s="13" customFormat="1">
      <c r="B224" s="190"/>
      <c r="C224" s="191"/>
      <c r="D224" s="192" t="s">
        <v>156</v>
      </c>
      <c r="E224" s="193" t="s">
        <v>18</v>
      </c>
      <c r="F224" s="194" t="s">
        <v>379</v>
      </c>
      <c r="G224" s="191"/>
      <c r="H224" s="195">
        <v>52</v>
      </c>
      <c r="I224" s="196"/>
      <c r="J224" s="191"/>
      <c r="K224" s="191"/>
      <c r="L224" s="197"/>
      <c r="M224" s="198"/>
      <c r="N224" s="199"/>
      <c r="O224" s="199"/>
      <c r="P224" s="199"/>
      <c r="Q224" s="199"/>
      <c r="R224" s="199"/>
      <c r="S224" s="199"/>
      <c r="T224" s="200"/>
      <c r="AT224" s="201" t="s">
        <v>156</v>
      </c>
      <c r="AU224" s="201" t="s">
        <v>84</v>
      </c>
      <c r="AV224" s="13" t="s">
        <v>84</v>
      </c>
      <c r="AW224" s="13" t="s">
        <v>36</v>
      </c>
      <c r="AX224" s="13" t="s">
        <v>82</v>
      </c>
      <c r="AY224" s="201" t="s">
        <v>144</v>
      </c>
    </row>
    <row r="225" spans="1:65" s="2" customFormat="1" ht="55.5" customHeight="1">
      <c r="A225" s="34"/>
      <c r="B225" s="35"/>
      <c r="C225" s="173" t="s">
        <v>385</v>
      </c>
      <c r="D225" s="173" t="s">
        <v>147</v>
      </c>
      <c r="E225" s="174" t="s">
        <v>386</v>
      </c>
      <c r="F225" s="175" t="s">
        <v>387</v>
      </c>
      <c r="G225" s="176" t="s">
        <v>168</v>
      </c>
      <c r="H225" s="177">
        <v>2.5</v>
      </c>
      <c r="I225" s="178"/>
      <c r="J225" s="177">
        <f>ROUND((ROUND(I225,2))*(ROUND(H225,2)),2)</f>
        <v>0</v>
      </c>
      <c r="K225" s="175" t="s">
        <v>151</v>
      </c>
      <c r="L225" s="39"/>
      <c r="M225" s="179" t="s">
        <v>18</v>
      </c>
      <c r="N225" s="180" t="s">
        <v>45</v>
      </c>
      <c r="O225" s="64"/>
      <c r="P225" s="181">
        <f>O225*H225</f>
        <v>0</v>
      </c>
      <c r="Q225" s="181">
        <v>1.1820000000000001E-2</v>
      </c>
      <c r="R225" s="181">
        <f>Q225*H225</f>
        <v>2.955E-2</v>
      </c>
      <c r="S225" s="181">
        <v>0</v>
      </c>
      <c r="T225" s="182">
        <f>S225*H225</f>
        <v>0</v>
      </c>
      <c r="U225" s="34"/>
      <c r="V225" s="34"/>
      <c r="W225" s="34"/>
      <c r="X225" s="34"/>
      <c r="Y225" s="34"/>
      <c r="Z225" s="34"/>
      <c r="AA225" s="34"/>
      <c r="AB225" s="34"/>
      <c r="AC225" s="34"/>
      <c r="AD225" s="34"/>
      <c r="AE225" s="34"/>
      <c r="AR225" s="183" t="s">
        <v>249</v>
      </c>
      <c r="AT225" s="183" t="s">
        <v>147</v>
      </c>
      <c r="AU225" s="183" t="s">
        <v>84</v>
      </c>
      <c r="AY225" s="17" t="s">
        <v>144</v>
      </c>
      <c r="BE225" s="184">
        <f>IF(N225="základní",J225,0)</f>
        <v>0</v>
      </c>
      <c r="BF225" s="184">
        <f>IF(N225="snížená",J225,0)</f>
        <v>0</v>
      </c>
      <c r="BG225" s="184">
        <f>IF(N225="zákl. přenesená",J225,0)</f>
        <v>0</v>
      </c>
      <c r="BH225" s="184">
        <f>IF(N225="sníž. přenesená",J225,0)</f>
        <v>0</v>
      </c>
      <c r="BI225" s="184">
        <f>IF(N225="nulová",J225,0)</f>
        <v>0</v>
      </c>
      <c r="BJ225" s="17" t="s">
        <v>82</v>
      </c>
      <c r="BK225" s="184">
        <f>ROUND((ROUND(I225,2))*(ROUND(H225,2)),2)</f>
        <v>0</v>
      </c>
      <c r="BL225" s="17" t="s">
        <v>249</v>
      </c>
      <c r="BM225" s="183" t="s">
        <v>388</v>
      </c>
    </row>
    <row r="226" spans="1:65" s="2" customFormat="1">
      <c r="A226" s="34"/>
      <c r="B226" s="35"/>
      <c r="C226" s="36"/>
      <c r="D226" s="185" t="s">
        <v>154</v>
      </c>
      <c r="E226" s="36"/>
      <c r="F226" s="186" t="s">
        <v>389</v>
      </c>
      <c r="G226" s="36"/>
      <c r="H226" s="36"/>
      <c r="I226" s="187"/>
      <c r="J226" s="36"/>
      <c r="K226" s="36"/>
      <c r="L226" s="39"/>
      <c r="M226" s="188"/>
      <c r="N226" s="189"/>
      <c r="O226" s="64"/>
      <c r="P226" s="64"/>
      <c r="Q226" s="64"/>
      <c r="R226" s="64"/>
      <c r="S226" s="64"/>
      <c r="T226" s="65"/>
      <c r="U226" s="34"/>
      <c r="V226" s="34"/>
      <c r="W226" s="34"/>
      <c r="X226" s="34"/>
      <c r="Y226" s="34"/>
      <c r="Z226" s="34"/>
      <c r="AA226" s="34"/>
      <c r="AB226" s="34"/>
      <c r="AC226" s="34"/>
      <c r="AD226" s="34"/>
      <c r="AE226" s="34"/>
      <c r="AT226" s="17" t="s">
        <v>154</v>
      </c>
      <c r="AU226" s="17" t="s">
        <v>84</v>
      </c>
    </row>
    <row r="227" spans="1:65" s="13" customFormat="1">
      <c r="B227" s="190"/>
      <c r="C227" s="191"/>
      <c r="D227" s="192" t="s">
        <v>156</v>
      </c>
      <c r="E227" s="193" t="s">
        <v>18</v>
      </c>
      <c r="F227" s="194" t="s">
        <v>390</v>
      </c>
      <c r="G227" s="191"/>
      <c r="H227" s="195">
        <v>2.5</v>
      </c>
      <c r="I227" s="196"/>
      <c r="J227" s="191"/>
      <c r="K227" s="191"/>
      <c r="L227" s="197"/>
      <c r="M227" s="198"/>
      <c r="N227" s="199"/>
      <c r="O227" s="199"/>
      <c r="P227" s="199"/>
      <c r="Q227" s="199"/>
      <c r="R227" s="199"/>
      <c r="S227" s="199"/>
      <c r="T227" s="200"/>
      <c r="AT227" s="201" t="s">
        <v>156</v>
      </c>
      <c r="AU227" s="201" t="s">
        <v>84</v>
      </c>
      <c r="AV227" s="13" t="s">
        <v>84</v>
      </c>
      <c r="AW227" s="13" t="s">
        <v>36</v>
      </c>
      <c r="AX227" s="13" t="s">
        <v>82</v>
      </c>
      <c r="AY227" s="201" t="s">
        <v>144</v>
      </c>
    </row>
    <row r="228" spans="1:65" s="2" customFormat="1" ht="49.15" customHeight="1">
      <c r="A228" s="34"/>
      <c r="B228" s="35"/>
      <c r="C228" s="173" t="s">
        <v>391</v>
      </c>
      <c r="D228" s="173" t="s">
        <v>147</v>
      </c>
      <c r="E228" s="174" t="s">
        <v>392</v>
      </c>
      <c r="F228" s="175" t="s">
        <v>393</v>
      </c>
      <c r="G228" s="176" t="s">
        <v>168</v>
      </c>
      <c r="H228" s="177">
        <v>10</v>
      </c>
      <c r="I228" s="178"/>
      <c r="J228" s="177">
        <f>ROUND((ROUND(I228,2))*(ROUND(H228,2)),2)</f>
        <v>0</v>
      </c>
      <c r="K228" s="175" t="s">
        <v>151</v>
      </c>
      <c r="L228" s="39"/>
      <c r="M228" s="179" t="s">
        <v>18</v>
      </c>
      <c r="N228" s="180" t="s">
        <v>45</v>
      </c>
      <c r="O228" s="64"/>
      <c r="P228" s="181">
        <f>O228*H228</f>
        <v>0</v>
      </c>
      <c r="Q228" s="181">
        <v>1.2200000000000001E-2</v>
      </c>
      <c r="R228" s="181">
        <f>Q228*H228</f>
        <v>0.12200000000000001</v>
      </c>
      <c r="S228" s="181">
        <v>0</v>
      </c>
      <c r="T228" s="182">
        <f>S228*H228</f>
        <v>0</v>
      </c>
      <c r="U228" s="34"/>
      <c r="V228" s="34"/>
      <c r="W228" s="34"/>
      <c r="X228" s="34"/>
      <c r="Y228" s="34"/>
      <c r="Z228" s="34"/>
      <c r="AA228" s="34"/>
      <c r="AB228" s="34"/>
      <c r="AC228" s="34"/>
      <c r="AD228" s="34"/>
      <c r="AE228" s="34"/>
      <c r="AR228" s="183" t="s">
        <v>249</v>
      </c>
      <c r="AT228" s="183" t="s">
        <v>147</v>
      </c>
      <c r="AU228" s="183" t="s">
        <v>84</v>
      </c>
      <c r="AY228" s="17" t="s">
        <v>144</v>
      </c>
      <c r="BE228" s="184">
        <f>IF(N228="základní",J228,0)</f>
        <v>0</v>
      </c>
      <c r="BF228" s="184">
        <f>IF(N228="snížená",J228,0)</f>
        <v>0</v>
      </c>
      <c r="BG228" s="184">
        <f>IF(N228="zákl. přenesená",J228,0)</f>
        <v>0</v>
      </c>
      <c r="BH228" s="184">
        <f>IF(N228="sníž. přenesená",J228,0)</f>
        <v>0</v>
      </c>
      <c r="BI228" s="184">
        <f>IF(N228="nulová",J228,0)</f>
        <v>0</v>
      </c>
      <c r="BJ228" s="17" t="s">
        <v>82</v>
      </c>
      <c r="BK228" s="184">
        <f>ROUND((ROUND(I228,2))*(ROUND(H228,2)),2)</f>
        <v>0</v>
      </c>
      <c r="BL228" s="17" t="s">
        <v>249</v>
      </c>
      <c r="BM228" s="183" t="s">
        <v>394</v>
      </c>
    </row>
    <row r="229" spans="1:65" s="2" customFormat="1">
      <c r="A229" s="34"/>
      <c r="B229" s="35"/>
      <c r="C229" s="36"/>
      <c r="D229" s="185" t="s">
        <v>154</v>
      </c>
      <c r="E229" s="36"/>
      <c r="F229" s="186" t="s">
        <v>395</v>
      </c>
      <c r="G229" s="36"/>
      <c r="H229" s="36"/>
      <c r="I229" s="187"/>
      <c r="J229" s="36"/>
      <c r="K229" s="36"/>
      <c r="L229" s="39"/>
      <c r="M229" s="188"/>
      <c r="N229" s="189"/>
      <c r="O229" s="64"/>
      <c r="P229" s="64"/>
      <c r="Q229" s="64"/>
      <c r="R229" s="64"/>
      <c r="S229" s="64"/>
      <c r="T229" s="65"/>
      <c r="U229" s="34"/>
      <c r="V229" s="34"/>
      <c r="W229" s="34"/>
      <c r="X229" s="34"/>
      <c r="Y229" s="34"/>
      <c r="Z229" s="34"/>
      <c r="AA229" s="34"/>
      <c r="AB229" s="34"/>
      <c r="AC229" s="34"/>
      <c r="AD229" s="34"/>
      <c r="AE229" s="34"/>
      <c r="AT229" s="17" t="s">
        <v>154</v>
      </c>
      <c r="AU229" s="17" t="s">
        <v>84</v>
      </c>
    </row>
    <row r="230" spans="1:65" s="13" customFormat="1">
      <c r="B230" s="190"/>
      <c r="C230" s="191"/>
      <c r="D230" s="192" t="s">
        <v>156</v>
      </c>
      <c r="E230" s="193" t="s">
        <v>18</v>
      </c>
      <c r="F230" s="194" t="s">
        <v>396</v>
      </c>
      <c r="G230" s="191"/>
      <c r="H230" s="195">
        <v>10</v>
      </c>
      <c r="I230" s="196"/>
      <c r="J230" s="191"/>
      <c r="K230" s="191"/>
      <c r="L230" s="197"/>
      <c r="M230" s="198"/>
      <c r="N230" s="199"/>
      <c r="O230" s="199"/>
      <c r="P230" s="199"/>
      <c r="Q230" s="199"/>
      <c r="R230" s="199"/>
      <c r="S230" s="199"/>
      <c r="T230" s="200"/>
      <c r="AT230" s="201" t="s">
        <v>156</v>
      </c>
      <c r="AU230" s="201" t="s">
        <v>84</v>
      </c>
      <c r="AV230" s="13" t="s">
        <v>84</v>
      </c>
      <c r="AW230" s="13" t="s">
        <v>36</v>
      </c>
      <c r="AX230" s="13" t="s">
        <v>82</v>
      </c>
      <c r="AY230" s="201" t="s">
        <v>144</v>
      </c>
    </row>
    <row r="231" spans="1:65" s="2" customFormat="1" ht="37.9" customHeight="1">
      <c r="A231" s="34"/>
      <c r="B231" s="35"/>
      <c r="C231" s="173" t="s">
        <v>397</v>
      </c>
      <c r="D231" s="173" t="s">
        <v>147</v>
      </c>
      <c r="E231" s="174" t="s">
        <v>398</v>
      </c>
      <c r="F231" s="175" t="s">
        <v>399</v>
      </c>
      <c r="G231" s="176" t="s">
        <v>168</v>
      </c>
      <c r="H231" s="177">
        <v>10</v>
      </c>
      <c r="I231" s="178"/>
      <c r="J231" s="177">
        <f>ROUND((ROUND(I231,2))*(ROUND(H231,2)),2)</f>
        <v>0</v>
      </c>
      <c r="K231" s="175" t="s">
        <v>151</v>
      </c>
      <c r="L231" s="39"/>
      <c r="M231" s="179" t="s">
        <v>18</v>
      </c>
      <c r="N231" s="180" t="s">
        <v>45</v>
      </c>
      <c r="O231" s="64"/>
      <c r="P231" s="181">
        <f>O231*H231</f>
        <v>0</v>
      </c>
      <c r="Q231" s="181">
        <v>1E-4</v>
      </c>
      <c r="R231" s="181">
        <f>Q231*H231</f>
        <v>1E-3</v>
      </c>
      <c r="S231" s="181">
        <v>0</v>
      </c>
      <c r="T231" s="182">
        <f>S231*H231</f>
        <v>0</v>
      </c>
      <c r="U231" s="34"/>
      <c r="V231" s="34"/>
      <c r="W231" s="34"/>
      <c r="X231" s="34"/>
      <c r="Y231" s="34"/>
      <c r="Z231" s="34"/>
      <c r="AA231" s="34"/>
      <c r="AB231" s="34"/>
      <c r="AC231" s="34"/>
      <c r="AD231" s="34"/>
      <c r="AE231" s="34"/>
      <c r="AR231" s="183" t="s">
        <v>249</v>
      </c>
      <c r="AT231" s="183" t="s">
        <v>147</v>
      </c>
      <c r="AU231" s="183" t="s">
        <v>84</v>
      </c>
      <c r="AY231" s="17" t="s">
        <v>144</v>
      </c>
      <c r="BE231" s="184">
        <f>IF(N231="základní",J231,0)</f>
        <v>0</v>
      </c>
      <c r="BF231" s="184">
        <f>IF(N231="snížená",J231,0)</f>
        <v>0</v>
      </c>
      <c r="BG231" s="184">
        <f>IF(N231="zákl. přenesená",J231,0)</f>
        <v>0</v>
      </c>
      <c r="BH231" s="184">
        <f>IF(N231="sníž. přenesená",J231,0)</f>
        <v>0</v>
      </c>
      <c r="BI231" s="184">
        <f>IF(N231="nulová",J231,0)</f>
        <v>0</v>
      </c>
      <c r="BJ231" s="17" t="s">
        <v>82</v>
      </c>
      <c r="BK231" s="184">
        <f>ROUND((ROUND(I231,2))*(ROUND(H231,2)),2)</f>
        <v>0</v>
      </c>
      <c r="BL231" s="17" t="s">
        <v>249</v>
      </c>
      <c r="BM231" s="183" t="s">
        <v>400</v>
      </c>
    </row>
    <row r="232" spans="1:65" s="2" customFormat="1">
      <c r="A232" s="34"/>
      <c r="B232" s="35"/>
      <c r="C232" s="36"/>
      <c r="D232" s="185" t="s">
        <v>154</v>
      </c>
      <c r="E232" s="36"/>
      <c r="F232" s="186" t="s">
        <v>401</v>
      </c>
      <c r="G232" s="36"/>
      <c r="H232" s="36"/>
      <c r="I232" s="187"/>
      <c r="J232" s="36"/>
      <c r="K232" s="36"/>
      <c r="L232" s="39"/>
      <c r="M232" s="188"/>
      <c r="N232" s="189"/>
      <c r="O232" s="64"/>
      <c r="P232" s="64"/>
      <c r="Q232" s="64"/>
      <c r="R232" s="64"/>
      <c r="S232" s="64"/>
      <c r="T232" s="65"/>
      <c r="U232" s="34"/>
      <c r="V232" s="34"/>
      <c r="W232" s="34"/>
      <c r="X232" s="34"/>
      <c r="Y232" s="34"/>
      <c r="Z232" s="34"/>
      <c r="AA232" s="34"/>
      <c r="AB232" s="34"/>
      <c r="AC232" s="34"/>
      <c r="AD232" s="34"/>
      <c r="AE232" s="34"/>
      <c r="AT232" s="17" t="s">
        <v>154</v>
      </c>
      <c r="AU232" s="17" t="s">
        <v>84</v>
      </c>
    </row>
    <row r="233" spans="1:65" s="2" customFormat="1" ht="37.9" customHeight="1">
      <c r="A233" s="34"/>
      <c r="B233" s="35"/>
      <c r="C233" s="173" t="s">
        <v>402</v>
      </c>
      <c r="D233" s="173" t="s">
        <v>147</v>
      </c>
      <c r="E233" s="174" t="s">
        <v>403</v>
      </c>
      <c r="F233" s="175" t="s">
        <v>404</v>
      </c>
      <c r="G233" s="176" t="s">
        <v>168</v>
      </c>
      <c r="H233" s="177">
        <v>10</v>
      </c>
      <c r="I233" s="178"/>
      <c r="J233" s="177">
        <f>ROUND((ROUND(I233,2))*(ROUND(H233,2)),2)</f>
        <v>0</v>
      </c>
      <c r="K233" s="175" t="s">
        <v>151</v>
      </c>
      <c r="L233" s="39"/>
      <c r="M233" s="179" t="s">
        <v>18</v>
      </c>
      <c r="N233" s="180" t="s">
        <v>45</v>
      </c>
      <c r="O233" s="64"/>
      <c r="P233" s="181">
        <f>O233*H233</f>
        <v>0</v>
      </c>
      <c r="Q233" s="181">
        <v>0</v>
      </c>
      <c r="R233" s="181">
        <f>Q233*H233</f>
        <v>0</v>
      </c>
      <c r="S233" s="181">
        <v>0</v>
      </c>
      <c r="T233" s="182">
        <f>S233*H233</f>
        <v>0</v>
      </c>
      <c r="U233" s="34"/>
      <c r="V233" s="34"/>
      <c r="W233" s="34"/>
      <c r="X233" s="34"/>
      <c r="Y233" s="34"/>
      <c r="Z233" s="34"/>
      <c r="AA233" s="34"/>
      <c r="AB233" s="34"/>
      <c r="AC233" s="34"/>
      <c r="AD233" s="34"/>
      <c r="AE233" s="34"/>
      <c r="AR233" s="183" t="s">
        <v>249</v>
      </c>
      <c r="AT233" s="183" t="s">
        <v>147</v>
      </c>
      <c r="AU233" s="183" t="s">
        <v>84</v>
      </c>
      <c r="AY233" s="17" t="s">
        <v>144</v>
      </c>
      <c r="BE233" s="184">
        <f>IF(N233="základní",J233,0)</f>
        <v>0</v>
      </c>
      <c r="BF233" s="184">
        <f>IF(N233="snížená",J233,0)</f>
        <v>0</v>
      </c>
      <c r="BG233" s="184">
        <f>IF(N233="zákl. přenesená",J233,0)</f>
        <v>0</v>
      </c>
      <c r="BH233" s="184">
        <f>IF(N233="sníž. přenesená",J233,0)</f>
        <v>0</v>
      </c>
      <c r="BI233" s="184">
        <f>IF(N233="nulová",J233,0)</f>
        <v>0</v>
      </c>
      <c r="BJ233" s="17" t="s">
        <v>82</v>
      </c>
      <c r="BK233" s="184">
        <f>ROUND((ROUND(I233,2))*(ROUND(H233,2)),2)</f>
        <v>0</v>
      </c>
      <c r="BL233" s="17" t="s">
        <v>249</v>
      </c>
      <c r="BM233" s="183" t="s">
        <v>405</v>
      </c>
    </row>
    <row r="234" spans="1:65" s="2" customFormat="1">
      <c r="A234" s="34"/>
      <c r="B234" s="35"/>
      <c r="C234" s="36"/>
      <c r="D234" s="185" t="s">
        <v>154</v>
      </c>
      <c r="E234" s="36"/>
      <c r="F234" s="186" t="s">
        <v>406</v>
      </c>
      <c r="G234" s="36"/>
      <c r="H234" s="36"/>
      <c r="I234" s="187"/>
      <c r="J234" s="36"/>
      <c r="K234" s="36"/>
      <c r="L234" s="39"/>
      <c r="M234" s="188"/>
      <c r="N234" s="189"/>
      <c r="O234" s="64"/>
      <c r="P234" s="64"/>
      <c r="Q234" s="64"/>
      <c r="R234" s="64"/>
      <c r="S234" s="64"/>
      <c r="T234" s="65"/>
      <c r="U234" s="34"/>
      <c r="V234" s="34"/>
      <c r="W234" s="34"/>
      <c r="X234" s="34"/>
      <c r="Y234" s="34"/>
      <c r="Z234" s="34"/>
      <c r="AA234" s="34"/>
      <c r="AB234" s="34"/>
      <c r="AC234" s="34"/>
      <c r="AD234" s="34"/>
      <c r="AE234" s="34"/>
      <c r="AT234" s="17" t="s">
        <v>154</v>
      </c>
      <c r="AU234" s="17" t="s">
        <v>84</v>
      </c>
    </row>
    <row r="235" spans="1:65" s="2" customFormat="1" ht="24.2" customHeight="1">
      <c r="A235" s="34"/>
      <c r="B235" s="35"/>
      <c r="C235" s="224" t="s">
        <v>407</v>
      </c>
      <c r="D235" s="224" t="s">
        <v>239</v>
      </c>
      <c r="E235" s="225" t="s">
        <v>408</v>
      </c>
      <c r="F235" s="226" t="s">
        <v>409</v>
      </c>
      <c r="G235" s="227" t="s">
        <v>168</v>
      </c>
      <c r="H235" s="228">
        <v>11.24</v>
      </c>
      <c r="I235" s="229"/>
      <c r="J235" s="228">
        <f>ROUND((ROUND(I235,2))*(ROUND(H235,2)),2)</f>
        <v>0</v>
      </c>
      <c r="K235" s="226" t="s">
        <v>151</v>
      </c>
      <c r="L235" s="230"/>
      <c r="M235" s="231" t="s">
        <v>18</v>
      </c>
      <c r="N235" s="232" t="s">
        <v>45</v>
      </c>
      <c r="O235" s="64"/>
      <c r="P235" s="181">
        <f>O235*H235</f>
        <v>0</v>
      </c>
      <c r="Q235" s="181">
        <v>1.1E-4</v>
      </c>
      <c r="R235" s="181">
        <f>Q235*H235</f>
        <v>1.2364000000000001E-3</v>
      </c>
      <c r="S235" s="181">
        <v>0</v>
      </c>
      <c r="T235" s="182">
        <f>S235*H235</f>
        <v>0</v>
      </c>
      <c r="U235" s="34"/>
      <c r="V235" s="34"/>
      <c r="W235" s="34"/>
      <c r="X235" s="34"/>
      <c r="Y235" s="34"/>
      <c r="Z235" s="34"/>
      <c r="AA235" s="34"/>
      <c r="AB235" s="34"/>
      <c r="AC235" s="34"/>
      <c r="AD235" s="34"/>
      <c r="AE235" s="34"/>
      <c r="AR235" s="183" t="s">
        <v>337</v>
      </c>
      <c r="AT235" s="183" t="s">
        <v>239</v>
      </c>
      <c r="AU235" s="183" t="s">
        <v>84</v>
      </c>
      <c r="AY235" s="17" t="s">
        <v>144</v>
      </c>
      <c r="BE235" s="184">
        <f>IF(N235="základní",J235,0)</f>
        <v>0</v>
      </c>
      <c r="BF235" s="184">
        <f>IF(N235="snížená",J235,0)</f>
        <v>0</v>
      </c>
      <c r="BG235" s="184">
        <f>IF(N235="zákl. přenesená",J235,0)</f>
        <v>0</v>
      </c>
      <c r="BH235" s="184">
        <f>IF(N235="sníž. přenesená",J235,0)</f>
        <v>0</v>
      </c>
      <c r="BI235" s="184">
        <f>IF(N235="nulová",J235,0)</f>
        <v>0</v>
      </c>
      <c r="BJ235" s="17" t="s">
        <v>82</v>
      </c>
      <c r="BK235" s="184">
        <f>ROUND((ROUND(I235,2))*(ROUND(H235,2)),2)</f>
        <v>0</v>
      </c>
      <c r="BL235" s="17" t="s">
        <v>249</v>
      </c>
      <c r="BM235" s="183" t="s">
        <v>410</v>
      </c>
    </row>
    <row r="236" spans="1:65" s="13" customFormat="1">
      <c r="B236" s="190"/>
      <c r="C236" s="191"/>
      <c r="D236" s="192" t="s">
        <v>156</v>
      </c>
      <c r="E236" s="191"/>
      <c r="F236" s="194" t="s">
        <v>411</v>
      </c>
      <c r="G236" s="191"/>
      <c r="H236" s="195">
        <v>11.24</v>
      </c>
      <c r="I236" s="196"/>
      <c r="J236" s="191"/>
      <c r="K236" s="191"/>
      <c r="L236" s="197"/>
      <c r="M236" s="198"/>
      <c r="N236" s="199"/>
      <c r="O236" s="199"/>
      <c r="P236" s="199"/>
      <c r="Q236" s="199"/>
      <c r="R236" s="199"/>
      <c r="S236" s="199"/>
      <c r="T236" s="200"/>
      <c r="AT236" s="201" t="s">
        <v>156</v>
      </c>
      <c r="AU236" s="201" t="s">
        <v>84</v>
      </c>
      <c r="AV236" s="13" t="s">
        <v>84</v>
      </c>
      <c r="AW236" s="13" t="s">
        <v>4</v>
      </c>
      <c r="AX236" s="13" t="s">
        <v>82</v>
      </c>
      <c r="AY236" s="201" t="s">
        <v>144</v>
      </c>
    </row>
    <row r="237" spans="1:65" s="2" customFormat="1" ht="24.2" customHeight="1">
      <c r="A237" s="34"/>
      <c r="B237" s="35"/>
      <c r="C237" s="173" t="s">
        <v>412</v>
      </c>
      <c r="D237" s="173" t="s">
        <v>147</v>
      </c>
      <c r="E237" s="174" t="s">
        <v>413</v>
      </c>
      <c r="F237" s="175" t="s">
        <v>414</v>
      </c>
      <c r="G237" s="176" t="s">
        <v>168</v>
      </c>
      <c r="H237" s="177">
        <v>10</v>
      </c>
      <c r="I237" s="178"/>
      <c r="J237" s="177">
        <f>ROUND((ROUND(I237,2))*(ROUND(H237,2)),2)</f>
        <v>0</v>
      </c>
      <c r="K237" s="175" t="s">
        <v>151</v>
      </c>
      <c r="L237" s="39"/>
      <c r="M237" s="179" t="s">
        <v>18</v>
      </c>
      <c r="N237" s="180" t="s">
        <v>45</v>
      </c>
      <c r="O237" s="64"/>
      <c r="P237" s="181">
        <f>O237*H237</f>
        <v>0</v>
      </c>
      <c r="Q237" s="181">
        <v>1E-4</v>
      </c>
      <c r="R237" s="181">
        <f>Q237*H237</f>
        <v>1E-3</v>
      </c>
      <c r="S237" s="181">
        <v>0</v>
      </c>
      <c r="T237" s="182">
        <f>S237*H237</f>
        <v>0</v>
      </c>
      <c r="U237" s="34"/>
      <c r="V237" s="34"/>
      <c r="W237" s="34"/>
      <c r="X237" s="34"/>
      <c r="Y237" s="34"/>
      <c r="Z237" s="34"/>
      <c r="AA237" s="34"/>
      <c r="AB237" s="34"/>
      <c r="AC237" s="34"/>
      <c r="AD237" s="34"/>
      <c r="AE237" s="34"/>
      <c r="AR237" s="183" t="s">
        <v>249</v>
      </c>
      <c r="AT237" s="183" t="s">
        <v>147</v>
      </c>
      <c r="AU237" s="183" t="s">
        <v>84</v>
      </c>
      <c r="AY237" s="17" t="s">
        <v>144</v>
      </c>
      <c r="BE237" s="184">
        <f>IF(N237="základní",J237,0)</f>
        <v>0</v>
      </c>
      <c r="BF237" s="184">
        <f>IF(N237="snížená",J237,0)</f>
        <v>0</v>
      </c>
      <c r="BG237" s="184">
        <f>IF(N237="zákl. přenesená",J237,0)</f>
        <v>0</v>
      </c>
      <c r="BH237" s="184">
        <f>IF(N237="sníž. přenesená",J237,0)</f>
        <v>0</v>
      </c>
      <c r="BI237" s="184">
        <f>IF(N237="nulová",J237,0)</f>
        <v>0</v>
      </c>
      <c r="BJ237" s="17" t="s">
        <v>82</v>
      </c>
      <c r="BK237" s="184">
        <f>ROUND((ROUND(I237,2))*(ROUND(H237,2)),2)</f>
        <v>0</v>
      </c>
      <c r="BL237" s="17" t="s">
        <v>249</v>
      </c>
      <c r="BM237" s="183" t="s">
        <v>415</v>
      </c>
    </row>
    <row r="238" spans="1:65" s="2" customFormat="1">
      <c r="A238" s="34"/>
      <c r="B238" s="35"/>
      <c r="C238" s="36"/>
      <c r="D238" s="185" t="s">
        <v>154</v>
      </c>
      <c r="E238" s="36"/>
      <c r="F238" s="186" t="s">
        <v>416</v>
      </c>
      <c r="G238" s="36"/>
      <c r="H238" s="36"/>
      <c r="I238" s="187"/>
      <c r="J238" s="36"/>
      <c r="K238" s="36"/>
      <c r="L238" s="39"/>
      <c r="M238" s="188"/>
      <c r="N238" s="189"/>
      <c r="O238" s="64"/>
      <c r="P238" s="64"/>
      <c r="Q238" s="64"/>
      <c r="R238" s="64"/>
      <c r="S238" s="64"/>
      <c r="T238" s="65"/>
      <c r="U238" s="34"/>
      <c r="V238" s="34"/>
      <c r="W238" s="34"/>
      <c r="X238" s="34"/>
      <c r="Y238" s="34"/>
      <c r="Z238" s="34"/>
      <c r="AA238" s="34"/>
      <c r="AB238" s="34"/>
      <c r="AC238" s="34"/>
      <c r="AD238" s="34"/>
      <c r="AE238" s="34"/>
      <c r="AT238" s="17" t="s">
        <v>154</v>
      </c>
      <c r="AU238" s="17" t="s">
        <v>84</v>
      </c>
    </row>
    <row r="239" spans="1:65" s="2" customFormat="1" ht="33" customHeight="1">
      <c r="A239" s="34"/>
      <c r="B239" s="35"/>
      <c r="C239" s="173" t="s">
        <v>417</v>
      </c>
      <c r="D239" s="173" t="s">
        <v>147</v>
      </c>
      <c r="E239" s="174" t="s">
        <v>418</v>
      </c>
      <c r="F239" s="175" t="s">
        <v>419</v>
      </c>
      <c r="G239" s="176" t="s">
        <v>168</v>
      </c>
      <c r="H239" s="177">
        <v>10</v>
      </c>
      <c r="I239" s="178"/>
      <c r="J239" s="177">
        <f>ROUND((ROUND(I239,2))*(ROUND(H239,2)),2)</f>
        <v>0</v>
      </c>
      <c r="K239" s="175" t="s">
        <v>151</v>
      </c>
      <c r="L239" s="39"/>
      <c r="M239" s="179" t="s">
        <v>18</v>
      </c>
      <c r="N239" s="180" t="s">
        <v>45</v>
      </c>
      <c r="O239" s="64"/>
      <c r="P239" s="181">
        <f>O239*H239</f>
        <v>0</v>
      </c>
      <c r="Q239" s="181">
        <v>6.9999999999999999E-4</v>
      </c>
      <c r="R239" s="181">
        <f>Q239*H239</f>
        <v>7.0000000000000001E-3</v>
      </c>
      <c r="S239" s="181">
        <v>0</v>
      </c>
      <c r="T239" s="182">
        <f>S239*H239</f>
        <v>0</v>
      </c>
      <c r="U239" s="34"/>
      <c r="V239" s="34"/>
      <c r="W239" s="34"/>
      <c r="X239" s="34"/>
      <c r="Y239" s="34"/>
      <c r="Z239" s="34"/>
      <c r="AA239" s="34"/>
      <c r="AB239" s="34"/>
      <c r="AC239" s="34"/>
      <c r="AD239" s="34"/>
      <c r="AE239" s="34"/>
      <c r="AR239" s="183" t="s">
        <v>249</v>
      </c>
      <c r="AT239" s="183" t="s">
        <v>147</v>
      </c>
      <c r="AU239" s="183" t="s">
        <v>84</v>
      </c>
      <c r="AY239" s="17" t="s">
        <v>144</v>
      </c>
      <c r="BE239" s="184">
        <f>IF(N239="základní",J239,0)</f>
        <v>0</v>
      </c>
      <c r="BF239" s="184">
        <f>IF(N239="snížená",J239,0)</f>
        <v>0</v>
      </c>
      <c r="BG239" s="184">
        <f>IF(N239="zákl. přenesená",J239,0)</f>
        <v>0</v>
      </c>
      <c r="BH239" s="184">
        <f>IF(N239="sníž. přenesená",J239,0)</f>
        <v>0</v>
      </c>
      <c r="BI239" s="184">
        <f>IF(N239="nulová",J239,0)</f>
        <v>0</v>
      </c>
      <c r="BJ239" s="17" t="s">
        <v>82</v>
      </c>
      <c r="BK239" s="184">
        <f>ROUND((ROUND(I239,2))*(ROUND(H239,2)),2)</f>
        <v>0</v>
      </c>
      <c r="BL239" s="17" t="s">
        <v>249</v>
      </c>
      <c r="BM239" s="183" t="s">
        <v>420</v>
      </c>
    </row>
    <row r="240" spans="1:65" s="2" customFormat="1">
      <c r="A240" s="34"/>
      <c r="B240" s="35"/>
      <c r="C240" s="36"/>
      <c r="D240" s="185" t="s">
        <v>154</v>
      </c>
      <c r="E240" s="36"/>
      <c r="F240" s="186" t="s">
        <v>421</v>
      </c>
      <c r="G240" s="36"/>
      <c r="H240" s="36"/>
      <c r="I240" s="187"/>
      <c r="J240" s="36"/>
      <c r="K240" s="36"/>
      <c r="L240" s="39"/>
      <c r="M240" s="188"/>
      <c r="N240" s="189"/>
      <c r="O240" s="64"/>
      <c r="P240" s="64"/>
      <c r="Q240" s="64"/>
      <c r="R240" s="64"/>
      <c r="S240" s="64"/>
      <c r="T240" s="65"/>
      <c r="U240" s="34"/>
      <c r="V240" s="34"/>
      <c r="W240" s="34"/>
      <c r="X240" s="34"/>
      <c r="Y240" s="34"/>
      <c r="Z240" s="34"/>
      <c r="AA240" s="34"/>
      <c r="AB240" s="34"/>
      <c r="AC240" s="34"/>
      <c r="AD240" s="34"/>
      <c r="AE240" s="34"/>
      <c r="AT240" s="17" t="s">
        <v>154</v>
      </c>
      <c r="AU240" s="17" t="s">
        <v>84</v>
      </c>
    </row>
    <row r="241" spans="1:65" s="2" customFormat="1" ht="37.9" customHeight="1">
      <c r="A241" s="34"/>
      <c r="B241" s="35"/>
      <c r="C241" s="173" t="s">
        <v>422</v>
      </c>
      <c r="D241" s="173" t="s">
        <v>147</v>
      </c>
      <c r="E241" s="174" t="s">
        <v>423</v>
      </c>
      <c r="F241" s="175" t="s">
        <v>424</v>
      </c>
      <c r="G241" s="176" t="s">
        <v>168</v>
      </c>
      <c r="H241" s="177">
        <v>14</v>
      </c>
      <c r="I241" s="178"/>
      <c r="J241" s="177">
        <f>ROUND((ROUND(I241,2))*(ROUND(H241,2)),2)</f>
        <v>0</v>
      </c>
      <c r="K241" s="175" t="s">
        <v>151</v>
      </c>
      <c r="L241" s="39"/>
      <c r="M241" s="179" t="s">
        <v>18</v>
      </c>
      <c r="N241" s="180" t="s">
        <v>45</v>
      </c>
      <c r="O241" s="64"/>
      <c r="P241" s="181">
        <f>O241*H241</f>
        <v>0</v>
      </c>
      <c r="Q241" s="181">
        <v>1.25E-3</v>
      </c>
      <c r="R241" s="181">
        <f>Q241*H241</f>
        <v>1.7500000000000002E-2</v>
      </c>
      <c r="S241" s="181">
        <v>0</v>
      </c>
      <c r="T241" s="182">
        <f>S241*H241</f>
        <v>0</v>
      </c>
      <c r="U241" s="34"/>
      <c r="V241" s="34"/>
      <c r="W241" s="34"/>
      <c r="X241" s="34"/>
      <c r="Y241" s="34"/>
      <c r="Z241" s="34"/>
      <c r="AA241" s="34"/>
      <c r="AB241" s="34"/>
      <c r="AC241" s="34"/>
      <c r="AD241" s="34"/>
      <c r="AE241" s="34"/>
      <c r="AR241" s="183" t="s">
        <v>249</v>
      </c>
      <c r="AT241" s="183" t="s">
        <v>147</v>
      </c>
      <c r="AU241" s="183" t="s">
        <v>84</v>
      </c>
      <c r="AY241" s="17" t="s">
        <v>144</v>
      </c>
      <c r="BE241" s="184">
        <f>IF(N241="základní",J241,0)</f>
        <v>0</v>
      </c>
      <c r="BF241" s="184">
        <f>IF(N241="snížená",J241,0)</f>
        <v>0</v>
      </c>
      <c r="BG241" s="184">
        <f>IF(N241="zákl. přenesená",J241,0)</f>
        <v>0</v>
      </c>
      <c r="BH241" s="184">
        <f>IF(N241="sníž. přenesená",J241,0)</f>
        <v>0</v>
      </c>
      <c r="BI241" s="184">
        <f>IF(N241="nulová",J241,0)</f>
        <v>0</v>
      </c>
      <c r="BJ241" s="17" t="s">
        <v>82</v>
      </c>
      <c r="BK241" s="184">
        <f>ROUND((ROUND(I241,2))*(ROUND(H241,2)),2)</f>
        <v>0</v>
      </c>
      <c r="BL241" s="17" t="s">
        <v>249</v>
      </c>
      <c r="BM241" s="183" t="s">
        <v>425</v>
      </c>
    </row>
    <row r="242" spans="1:65" s="2" customFormat="1">
      <c r="A242" s="34"/>
      <c r="B242" s="35"/>
      <c r="C242" s="36"/>
      <c r="D242" s="185" t="s">
        <v>154</v>
      </c>
      <c r="E242" s="36"/>
      <c r="F242" s="186" t="s">
        <v>426</v>
      </c>
      <c r="G242" s="36"/>
      <c r="H242" s="36"/>
      <c r="I242" s="187"/>
      <c r="J242" s="36"/>
      <c r="K242" s="36"/>
      <c r="L242" s="39"/>
      <c r="M242" s="188"/>
      <c r="N242" s="189"/>
      <c r="O242" s="64"/>
      <c r="P242" s="64"/>
      <c r="Q242" s="64"/>
      <c r="R242" s="64"/>
      <c r="S242" s="64"/>
      <c r="T242" s="65"/>
      <c r="U242" s="34"/>
      <c r="V242" s="34"/>
      <c r="W242" s="34"/>
      <c r="X242" s="34"/>
      <c r="Y242" s="34"/>
      <c r="Z242" s="34"/>
      <c r="AA242" s="34"/>
      <c r="AB242" s="34"/>
      <c r="AC242" s="34"/>
      <c r="AD242" s="34"/>
      <c r="AE242" s="34"/>
      <c r="AT242" s="17" t="s">
        <v>154</v>
      </c>
      <c r="AU242" s="17" t="s">
        <v>84</v>
      </c>
    </row>
    <row r="243" spans="1:65" s="13" customFormat="1">
      <c r="B243" s="190"/>
      <c r="C243" s="191"/>
      <c r="D243" s="192" t="s">
        <v>156</v>
      </c>
      <c r="E243" s="193" t="s">
        <v>18</v>
      </c>
      <c r="F243" s="194" t="s">
        <v>427</v>
      </c>
      <c r="G243" s="191"/>
      <c r="H243" s="195">
        <v>14</v>
      </c>
      <c r="I243" s="196"/>
      <c r="J243" s="191"/>
      <c r="K243" s="191"/>
      <c r="L243" s="197"/>
      <c r="M243" s="198"/>
      <c r="N243" s="199"/>
      <c r="O243" s="199"/>
      <c r="P243" s="199"/>
      <c r="Q243" s="199"/>
      <c r="R243" s="199"/>
      <c r="S243" s="199"/>
      <c r="T243" s="200"/>
      <c r="AT243" s="201" t="s">
        <v>156</v>
      </c>
      <c r="AU243" s="201" t="s">
        <v>84</v>
      </c>
      <c r="AV243" s="13" t="s">
        <v>84</v>
      </c>
      <c r="AW243" s="13" t="s">
        <v>36</v>
      </c>
      <c r="AX243" s="13" t="s">
        <v>82</v>
      </c>
      <c r="AY243" s="201" t="s">
        <v>144</v>
      </c>
    </row>
    <row r="244" spans="1:65" s="2" customFormat="1" ht="24.2" customHeight="1">
      <c r="A244" s="34"/>
      <c r="B244" s="35"/>
      <c r="C244" s="224" t="s">
        <v>428</v>
      </c>
      <c r="D244" s="224" t="s">
        <v>239</v>
      </c>
      <c r="E244" s="225" t="s">
        <v>429</v>
      </c>
      <c r="F244" s="226" t="s">
        <v>430</v>
      </c>
      <c r="G244" s="227" t="s">
        <v>168</v>
      </c>
      <c r="H244" s="228">
        <v>14.7</v>
      </c>
      <c r="I244" s="229"/>
      <c r="J244" s="228">
        <f>ROUND((ROUND(I244,2))*(ROUND(H244,2)),2)</f>
        <v>0</v>
      </c>
      <c r="K244" s="226" t="s">
        <v>151</v>
      </c>
      <c r="L244" s="230"/>
      <c r="M244" s="231" t="s">
        <v>18</v>
      </c>
      <c r="N244" s="232" t="s">
        <v>45</v>
      </c>
      <c r="O244" s="64"/>
      <c r="P244" s="181">
        <f>O244*H244</f>
        <v>0</v>
      </c>
      <c r="Q244" s="181">
        <v>8.0000000000000002E-3</v>
      </c>
      <c r="R244" s="181">
        <f>Q244*H244</f>
        <v>0.1176</v>
      </c>
      <c r="S244" s="181">
        <v>0</v>
      </c>
      <c r="T244" s="182">
        <f>S244*H244</f>
        <v>0</v>
      </c>
      <c r="U244" s="34"/>
      <c r="V244" s="34"/>
      <c r="W244" s="34"/>
      <c r="X244" s="34"/>
      <c r="Y244" s="34"/>
      <c r="Z244" s="34"/>
      <c r="AA244" s="34"/>
      <c r="AB244" s="34"/>
      <c r="AC244" s="34"/>
      <c r="AD244" s="34"/>
      <c r="AE244" s="34"/>
      <c r="AR244" s="183" t="s">
        <v>337</v>
      </c>
      <c r="AT244" s="183" t="s">
        <v>239</v>
      </c>
      <c r="AU244" s="183" t="s">
        <v>84</v>
      </c>
      <c r="AY244" s="17" t="s">
        <v>144</v>
      </c>
      <c r="BE244" s="184">
        <f>IF(N244="základní",J244,0)</f>
        <v>0</v>
      </c>
      <c r="BF244" s="184">
        <f>IF(N244="snížená",J244,0)</f>
        <v>0</v>
      </c>
      <c r="BG244" s="184">
        <f>IF(N244="zákl. přenesená",J244,0)</f>
        <v>0</v>
      </c>
      <c r="BH244" s="184">
        <f>IF(N244="sníž. přenesená",J244,0)</f>
        <v>0</v>
      </c>
      <c r="BI244" s="184">
        <f>IF(N244="nulová",J244,0)</f>
        <v>0</v>
      </c>
      <c r="BJ244" s="17" t="s">
        <v>82</v>
      </c>
      <c r="BK244" s="184">
        <f>ROUND((ROUND(I244,2))*(ROUND(H244,2)),2)</f>
        <v>0</v>
      </c>
      <c r="BL244" s="17" t="s">
        <v>249</v>
      </c>
      <c r="BM244" s="183" t="s">
        <v>431</v>
      </c>
    </row>
    <row r="245" spans="1:65" s="13" customFormat="1">
      <c r="B245" s="190"/>
      <c r="C245" s="191"/>
      <c r="D245" s="192" t="s">
        <v>156</v>
      </c>
      <c r="E245" s="191"/>
      <c r="F245" s="194" t="s">
        <v>432</v>
      </c>
      <c r="G245" s="191"/>
      <c r="H245" s="195">
        <v>14.7</v>
      </c>
      <c r="I245" s="196"/>
      <c r="J245" s="191"/>
      <c r="K245" s="191"/>
      <c r="L245" s="197"/>
      <c r="M245" s="198"/>
      <c r="N245" s="199"/>
      <c r="O245" s="199"/>
      <c r="P245" s="199"/>
      <c r="Q245" s="199"/>
      <c r="R245" s="199"/>
      <c r="S245" s="199"/>
      <c r="T245" s="200"/>
      <c r="AT245" s="201" t="s">
        <v>156</v>
      </c>
      <c r="AU245" s="201" t="s">
        <v>84</v>
      </c>
      <c r="AV245" s="13" t="s">
        <v>84</v>
      </c>
      <c r="AW245" s="13" t="s">
        <v>4</v>
      </c>
      <c r="AX245" s="13" t="s">
        <v>82</v>
      </c>
      <c r="AY245" s="201" t="s">
        <v>144</v>
      </c>
    </row>
    <row r="246" spans="1:65" s="2" customFormat="1" ht="24.2" customHeight="1">
      <c r="A246" s="34"/>
      <c r="B246" s="35"/>
      <c r="C246" s="173" t="s">
        <v>433</v>
      </c>
      <c r="D246" s="173" t="s">
        <v>147</v>
      </c>
      <c r="E246" s="174" t="s">
        <v>434</v>
      </c>
      <c r="F246" s="175" t="s">
        <v>435</v>
      </c>
      <c r="G246" s="176" t="s">
        <v>168</v>
      </c>
      <c r="H246" s="177">
        <v>14</v>
      </c>
      <c r="I246" s="178"/>
      <c r="J246" s="177">
        <f>ROUND((ROUND(I246,2))*(ROUND(H246,2)),2)</f>
        <v>0</v>
      </c>
      <c r="K246" s="175" t="s">
        <v>151</v>
      </c>
      <c r="L246" s="39"/>
      <c r="M246" s="179" t="s">
        <v>18</v>
      </c>
      <c r="N246" s="180" t="s">
        <v>45</v>
      </c>
      <c r="O246" s="64"/>
      <c r="P246" s="181">
        <f>O246*H246</f>
        <v>0</v>
      </c>
      <c r="Q246" s="181">
        <v>0</v>
      </c>
      <c r="R246" s="181">
        <f>Q246*H246</f>
        <v>0</v>
      </c>
      <c r="S246" s="181">
        <v>1.0489999999999999E-2</v>
      </c>
      <c r="T246" s="182">
        <f>S246*H246</f>
        <v>0.14685999999999999</v>
      </c>
      <c r="U246" s="34"/>
      <c r="V246" s="34"/>
      <c r="W246" s="34"/>
      <c r="X246" s="34"/>
      <c r="Y246" s="34"/>
      <c r="Z246" s="34"/>
      <c r="AA246" s="34"/>
      <c r="AB246" s="34"/>
      <c r="AC246" s="34"/>
      <c r="AD246" s="34"/>
      <c r="AE246" s="34"/>
      <c r="AR246" s="183" t="s">
        <v>249</v>
      </c>
      <c r="AT246" s="183" t="s">
        <v>147</v>
      </c>
      <c r="AU246" s="183" t="s">
        <v>84</v>
      </c>
      <c r="AY246" s="17" t="s">
        <v>144</v>
      </c>
      <c r="BE246" s="184">
        <f>IF(N246="základní",J246,0)</f>
        <v>0</v>
      </c>
      <c r="BF246" s="184">
        <f>IF(N246="snížená",J246,0)</f>
        <v>0</v>
      </c>
      <c r="BG246" s="184">
        <f>IF(N246="zákl. přenesená",J246,0)</f>
        <v>0</v>
      </c>
      <c r="BH246" s="184">
        <f>IF(N246="sníž. přenesená",J246,0)</f>
        <v>0</v>
      </c>
      <c r="BI246" s="184">
        <f>IF(N246="nulová",J246,0)</f>
        <v>0</v>
      </c>
      <c r="BJ246" s="17" t="s">
        <v>82</v>
      </c>
      <c r="BK246" s="184">
        <f>ROUND((ROUND(I246,2))*(ROUND(H246,2)),2)</f>
        <v>0</v>
      </c>
      <c r="BL246" s="17" t="s">
        <v>249</v>
      </c>
      <c r="BM246" s="183" t="s">
        <v>436</v>
      </c>
    </row>
    <row r="247" spans="1:65" s="2" customFormat="1">
      <c r="A247" s="34"/>
      <c r="B247" s="35"/>
      <c r="C247" s="36"/>
      <c r="D247" s="185" t="s">
        <v>154</v>
      </c>
      <c r="E247" s="36"/>
      <c r="F247" s="186" t="s">
        <v>437</v>
      </c>
      <c r="G247" s="36"/>
      <c r="H247" s="36"/>
      <c r="I247" s="187"/>
      <c r="J247" s="36"/>
      <c r="K247" s="36"/>
      <c r="L247" s="39"/>
      <c r="M247" s="188"/>
      <c r="N247" s="189"/>
      <c r="O247" s="64"/>
      <c r="P247" s="64"/>
      <c r="Q247" s="64"/>
      <c r="R247" s="64"/>
      <c r="S247" s="64"/>
      <c r="T247" s="65"/>
      <c r="U247" s="34"/>
      <c r="V247" s="34"/>
      <c r="W247" s="34"/>
      <c r="X247" s="34"/>
      <c r="Y247" s="34"/>
      <c r="Z247" s="34"/>
      <c r="AA247" s="34"/>
      <c r="AB247" s="34"/>
      <c r="AC247" s="34"/>
      <c r="AD247" s="34"/>
      <c r="AE247" s="34"/>
      <c r="AT247" s="17" t="s">
        <v>154</v>
      </c>
      <c r="AU247" s="17" t="s">
        <v>84</v>
      </c>
    </row>
    <row r="248" spans="1:65" s="13" customFormat="1">
      <c r="B248" s="190"/>
      <c r="C248" s="191"/>
      <c r="D248" s="192" t="s">
        <v>156</v>
      </c>
      <c r="E248" s="193" t="s">
        <v>18</v>
      </c>
      <c r="F248" s="194" t="s">
        <v>427</v>
      </c>
      <c r="G248" s="191"/>
      <c r="H248" s="195">
        <v>14</v>
      </c>
      <c r="I248" s="196"/>
      <c r="J248" s="191"/>
      <c r="K248" s="191"/>
      <c r="L248" s="197"/>
      <c r="M248" s="198"/>
      <c r="N248" s="199"/>
      <c r="O248" s="199"/>
      <c r="P248" s="199"/>
      <c r="Q248" s="199"/>
      <c r="R248" s="199"/>
      <c r="S248" s="199"/>
      <c r="T248" s="200"/>
      <c r="AT248" s="201" t="s">
        <v>156</v>
      </c>
      <c r="AU248" s="201" t="s">
        <v>84</v>
      </c>
      <c r="AV248" s="13" t="s">
        <v>84</v>
      </c>
      <c r="AW248" s="13" t="s">
        <v>36</v>
      </c>
      <c r="AX248" s="13" t="s">
        <v>82</v>
      </c>
      <c r="AY248" s="201" t="s">
        <v>144</v>
      </c>
    </row>
    <row r="249" spans="1:65" s="2" customFormat="1" ht="66.75" customHeight="1">
      <c r="A249" s="34"/>
      <c r="B249" s="35"/>
      <c r="C249" s="173" t="s">
        <v>438</v>
      </c>
      <c r="D249" s="173" t="s">
        <v>147</v>
      </c>
      <c r="E249" s="174" t="s">
        <v>439</v>
      </c>
      <c r="F249" s="175" t="s">
        <v>440</v>
      </c>
      <c r="G249" s="176" t="s">
        <v>323</v>
      </c>
      <c r="H249" s="177">
        <v>1.46</v>
      </c>
      <c r="I249" s="178"/>
      <c r="J249" s="177">
        <f>ROUND((ROUND(I249,2))*(ROUND(H249,2)),2)</f>
        <v>0</v>
      </c>
      <c r="K249" s="175" t="s">
        <v>151</v>
      </c>
      <c r="L249" s="39"/>
      <c r="M249" s="179" t="s">
        <v>18</v>
      </c>
      <c r="N249" s="180" t="s">
        <v>45</v>
      </c>
      <c r="O249" s="64"/>
      <c r="P249" s="181">
        <f>O249*H249</f>
        <v>0</v>
      </c>
      <c r="Q249" s="181">
        <v>0</v>
      </c>
      <c r="R249" s="181">
        <f>Q249*H249</f>
        <v>0</v>
      </c>
      <c r="S249" s="181">
        <v>0</v>
      </c>
      <c r="T249" s="182">
        <f>S249*H249</f>
        <v>0</v>
      </c>
      <c r="U249" s="34"/>
      <c r="V249" s="34"/>
      <c r="W249" s="34"/>
      <c r="X249" s="34"/>
      <c r="Y249" s="34"/>
      <c r="Z249" s="34"/>
      <c r="AA249" s="34"/>
      <c r="AB249" s="34"/>
      <c r="AC249" s="34"/>
      <c r="AD249" s="34"/>
      <c r="AE249" s="34"/>
      <c r="AR249" s="183" t="s">
        <v>249</v>
      </c>
      <c r="AT249" s="183" t="s">
        <v>147</v>
      </c>
      <c r="AU249" s="183" t="s">
        <v>84</v>
      </c>
      <c r="AY249" s="17" t="s">
        <v>144</v>
      </c>
      <c r="BE249" s="184">
        <f>IF(N249="základní",J249,0)</f>
        <v>0</v>
      </c>
      <c r="BF249" s="184">
        <f>IF(N249="snížená",J249,0)</f>
        <v>0</v>
      </c>
      <c r="BG249" s="184">
        <f>IF(N249="zákl. přenesená",J249,0)</f>
        <v>0</v>
      </c>
      <c r="BH249" s="184">
        <f>IF(N249="sníž. přenesená",J249,0)</f>
        <v>0</v>
      </c>
      <c r="BI249" s="184">
        <f>IF(N249="nulová",J249,0)</f>
        <v>0</v>
      </c>
      <c r="BJ249" s="17" t="s">
        <v>82</v>
      </c>
      <c r="BK249" s="184">
        <f>ROUND((ROUND(I249,2))*(ROUND(H249,2)),2)</f>
        <v>0</v>
      </c>
      <c r="BL249" s="17" t="s">
        <v>249</v>
      </c>
      <c r="BM249" s="183" t="s">
        <v>441</v>
      </c>
    </row>
    <row r="250" spans="1:65" s="2" customFormat="1">
      <c r="A250" s="34"/>
      <c r="B250" s="35"/>
      <c r="C250" s="36"/>
      <c r="D250" s="185" t="s">
        <v>154</v>
      </c>
      <c r="E250" s="36"/>
      <c r="F250" s="186" t="s">
        <v>442</v>
      </c>
      <c r="G250" s="36"/>
      <c r="H250" s="36"/>
      <c r="I250" s="187"/>
      <c r="J250" s="36"/>
      <c r="K250" s="36"/>
      <c r="L250" s="39"/>
      <c r="M250" s="188"/>
      <c r="N250" s="189"/>
      <c r="O250" s="64"/>
      <c r="P250" s="64"/>
      <c r="Q250" s="64"/>
      <c r="R250" s="64"/>
      <c r="S250" s="64"/>
      <c r="T250" s="65"/>
      <c r="U250" s="34"/>
      <c r="V250" s="34"/>
      <c r="W250" s="34"/>
      <c r="X250" s="34"/>
      <c r="Y250" s="34"/>
      <c r="Z250" s="34"/>
      <c r="AA250" s="34"/>
      <c r="AB250" s="34"/>
      <c r="AC250" s="34"/>
      <c r="AD250" s="34"/>
      <c r="AE250" s="34"/>
      <c r="AT250" s="17" t="s">
        <v>154</v>
      </c>
      <c r="AU250" s="17" t="s">
        <v>84</v>
      </c>
    </row>
    <row r="251" spans="1:65" s="2" customFormat="1" ht="62.65" customHeight="1">
      <c r="A251" s="34"/>
      <c r="B251" s="35"/>
      <c r="C251" s="173" t="s">
        <v>443</v>
      </c>
      <c r="D251" s="173" t="s">
        <v>147</v>
      </c>
      <c r="E251" s="174" t="s">
        <v>444</v>
      </c>
      <c r="F251" s="175" t="s">
        <v>445</v>
      </c>
      <c r="G251" s="176" t="s">
        <v>323</v>
      </c>
      <c r="H251" s="177">
        <v>1.46</v>
      </c>
      <c r="I251" s="178"/>
      <c r="J251" s="177">
        <f>ROUND((ROUND(I251,2))*(ROUND(H251,2)),2)</f>
        <v>0</v>
      </c>
      <c r="K251" s="175" t="s">
        <v>151</v>
      </c>
      <c r="L251" s="39"/>
      <c r="M251" s="179" t="s">
        <v>18</v>
      </c>
      <c r="N251" s="180" t="s">
        <v>45</v>
      </c>
      <c r="O251" s="64"/>
      <c r="P251" s="181">
        <f>O251*H251</f>
        <v>0</v>
      </c>
      <c r="Q251" s="181">
        <v>0</v>
      </c>
      <c r="R251" s="181">
        <f>Q251*H251</f>
        <v>0</v>
      </c>
      <c r="S251" s="181">
        <v>0</v>
      </c>
      <c r="T251" s="182">
        <f>S251*H251</f>
        <v>0</v>
      </c>
      <c r="U251" s="34"/>
      <c r="V251" s="34"/>
      <c r="W251" s="34"/>
      <c r="X251" s="34"/>
      <c r="Y251" s="34"/>
      <c r="Z251" s="34"/>
      <c r="AA251" s="34"/>
      <c r="AB251" s="34"/>
      <c r="AC251" s="34"/>
      <c r="AD251" s="34"/>
      <c r="AE251" s="34"/>
      <c r="AR251" s="183" t="s">
        <v>249</v>
      </c>
      <c r="AT251" s="183" t="s">
        <v>147</v>
      </c>
      <c r="AU251" s="183" t="s">
        <v>84</v>
      </c>
      <c r="AY251" s="17" t="s">
        <v>144</v>
      </c>
      <c r="BE251" s="184">
        <f>IF(N251="základní",J251,0)</f>
        <v>0</v>
      </c>
      <c r="BF251" s="184">
        <f>IF(N251="snížená",J251,0)</f>
        <v>0</v>
      </c>
      <c r="BG251" s="184">
        <f>IF(N251="zákl. přenesená",J251,0)</f>
        <v>0</v>
      </c>
      <c r="BH251" s="184">
        <f>IF(N251="sníž. přenesená",J251,0)</f>
        <v>0</v>
      </c>
      <c r="BI251" s="184">
        <f>IF(N251="nulová",J251,0)</f>
        <v>0</v>
      </c>
      <c r="BJ251" s="17" t="s">
        <v>82</v>
      </c>
      <c r="BK251" s="184">
        <f>ROUND((ROUND(I251,2))*(ROUND(H251,2)),2)</f>
        <v>0</v>
      </c>
      <c r="BL251" s="17" t="s">
        <v>249</v>
      </c>
      <c r="BM251" s="183" t="s">
        <v>446</v>
      </c>
    </row>
    <row r="252" spans="1:65" s="2" customFormat="1">
      <c r="A252" s="34"/>
      <c r="B252" s="35"/>
      <c r="C252" s="36"/>
      <c r="D252" s="185" t="s">
        <v>154</v>
      </c>
      <c r="E252" s="36"/>
      <c r="F252" s="186" t="s">
        <v>447</v>
      </c>
      <c r="G252" s="36"/>
      <c r="H252" s="36"/>
      <c r="I252" s="187"/>
      <c r="J252" s="36"/>
      <c r="K252" s="36"/>
      <c r="L252" s="39"/>
      <c r="M252" s="188"/>
      <c r="N252" s="189"/>
      <c r="O252" s="64"/>
      <c r="P252" s="64"/>
      <c r="Q252" s="64"/>
      <c r="R252" s="64"/>
      <c r="S252" s="64"/>
      <c r="T252" s="65"/>
      <c r="U252" s="34"/>
      <c r="V252" s="34"/>
      <c r="W252" s="34"/>
      <c r="X252" s="34"/>
      <c r="Y252" s="34"/>
      <c r="Z252" s="34"/>
      <c r="AA252" s="34"/>
      <c r="AB252" s="34"/>
      <c r="AC252" s="34"/>
      <c r="AD252" s="34"/>
      <c r="AE252" s="34"/>
      <c r="AT252" s="17" t="s">
        <v>154</v>
      </c>
      <c r="AU252" s="17" t="s">
        <v>84</v>
      </c>
    </row>
    <row r="253" spans="1:65" s="12" customFormat="1" ht="22.9" customHeight="1">
      <c r="B253" s="157"/>
      <c r="C253" s="158"/>
      <c r="D253" s="159" t="s">
        <v>73</v>
      </c>
      <c r="E253" s="171" t="s">
        <v>448</v>
      </c>
      <c r="F253" s="171" t="s">
        <v>449</v>
      </c>
      <c r="G253" s="158"/>
      <c r="H253" s="158"/>
      <c r="I253" s="161"/>
      <c r="J253" s="172">
        <f>BK253</f>
        <v>0</v>
      </c>
      <c r="K253" s="158"/>
      <c r="L253" s="163"/>
      <c r="M253" s="164"/>
      <c r="N253" s="165"/>
      <c r="O253" s="165"/>
      <c r="P253" s="166">
        <f>SUM(P254:P278)</f>
        <v>0</v>
      </c>
      <c r="Q253" s="165"/>
      <c r="R253" s="166">
        <f>SUM(R254:R278)</f>
        <v>0.12945000000000001</v>
      </c>
      <c r="S253" s="165"/>
      <c r="T253" s="167">
        <f>SUM(T254:T278)</f>
        <v>0.38230000000000003</v>
      </c>
      <c r="AR253" s="168" t="s">
        <v>84</v>
      </c>
      <c r="AT253" s="169" t="s">
        <v>73</v>
      </c>
      <c r="AU253" s="169" t="s">
        <v>82</v>
      </c>
      <c r="AY253" s="168" t="s">
        <v>144</v>
      </c>
      <c r="BK253" s="170">
        <f>SUM(BK254:BK278)</f>
        <v>0</v>
      </c>
    </row>
    <row r="254" spans="1:65" s="2" customFormat="1" ht="33" customHeight="1">
      <c r="A254" s="34"/>
      <c r="B254" s="35"/>
      <c r="C254" s="173" t="s">
        <v>450</v>
      </c>
      <c r="D254" s="173" t="s">
        <v>147</v>
      </c>
      <c r="E254" s="174" t="s">
        <v>451</v>
      </c>
      <c r="F254" s="175" t="s">
        <v>452</v>
      </c>
      <c r="G254" s="176" t="s">
        <v>150</v>
      </c>
      <c r="H254" s="177">
        <v>95.5</v>
      </c>
      <c r="I254" s="178"/>
      <c r="J254" s="177">
        <f>ROUND((ROUND(I254,2))*(ROUND(H254,2)),2)</f>
        <v>0</v>
      </c>
      <c r="K254" s="175" t="s">
        <v>151</v>
      </c>
      <c r="L254" s="39"/>
      <c r="M254" s="179" t="s">
        <v>18</v>
      </c>
      <c r="N254" s="180" t="s">
        <v>45</v>
      </c>
      <c r="O254" s="64"/>
      <c r="P254" s="181">
        <f>O254*H254</f>
        <v>0</v>
      </c>
      <c r="Q254" s="181">
        <v>0</v>
      </c>
      <c r="R254" s="181">
        <f>Q254*H254</f>
        <v>0</v>
      </c>
      <c r="S254" s="181">
        <v>4.0000000000000001E-3</v>
      </c>
      <c r="T254" s="182">
        <f>S254*H254</f>
        <v>0.38200000000000001</v>
      </c>
      <c r="U254" s="34"/>
      <c r="V254" s="34"/>
      <c r="W254" s="34"/>
      <c r="X254" s="34"/>
      <c r="Y254" s="34"/>
      <c r="Z254" s="34"/>
      <c r="AA254" s="34"/>
      <c r="AB254" s="34"/>
      <c r="AC254" s="34"/>
      <c r="AD254" s="34"/>
      <c r="AE254" s="34"/>
      <c r="AR254" s="183" t="s">
        <v>249</v>
      </c>
      <c r="AT254" s="183" t="s">
        <v>147</v>
      </c>
      <c r="AU254" s="183" t="s">
        <v>84</v>
      </c>
      <c r="AY254" s="17" t="s">
        <v>144</v>
      </c>
      <c r="BE254" s="184">
        <f>IF(N254="základní",J254,0)</f>
        <v>0</v>
      </c>
      <c r="BF254" s="184">
        <f>IF(N254="snížená",J254,0)</f>
        <v>0</v>
      </c>
      <c r="BG254" s="184">
        <f>IF(N254="zákl. přenesená",J254,0)</f>
        <v>0</v>
      </c>
      <c r="BH254" s="184">
        <f>IF(N254="sníž. přenesená",J254,0)</f>
        <v>0</v>
      </c>
      <c r="BI254" s="184">
        <f>IF(N254="nulová",J254,0)</f>
        <v>0</v>
      </c>
      <c r="BJ254" s="17" t="s">
        <v>82</v>
      </c>
      <c r="BK254" s="184">
        <f>ROUND((ROUND(I254,2))*(ROUND(H254,2)),2)</f>
        <v>0</v>
      </c>
      <c r="BL254" s="17" t="s">
        <v>249</v>
      </c>
      <c r="BM254" s="183" t="s">
        <v>453</v>
      </c>
    </row>
    <row r="255" spans="1:65" s="2" customFormat="1">
      <c r="A255" s="34"/>
      <c r="B255" s="35"/>
      <c r="C255" s="36"/>
      <c r="D255" s="185" t="s">
        <v>154</v>
      </c>
      <c r="E255" s="36"/>
      <c r="F255" s="186" t="s">
        <v>454</v>
      </c>
      <c r="G255" s="36"/>
      <c r="H255" s="36"/>
      <c r="I255" s="187"/>
      <c r="J255" s="36"/>
      <c r="K255" s="36"/>
      <c r="L255" s="39"/>
      <c r="M255" s="188"/>
      <c r="N255" s="189"/>
      <c r="O255" s="64"/>
      <c r="P255" s="64"/>
      <c r="Q255" s="64"/>
      <c r="R255" s="64"/>
      <c r="S255" s="64"/>
      <c r="T255" s="65"/>
      <c r="U255" s="34"/>
      <c r="V255" s="34"/>
      <c r="W255" s="34"/>
      <c r="X255" s="34"/>
      <c r="Y255" s="34"/>
      <c r="Z255" s="34"/>
      <c r="AA255" s="34"/>
      <c r="AB255" s="34"/>
      <c r="AC255" s="34"/>
      <c r="AD255" s="34"/>
      <c r="AE255" s="34"/>
      <c r="AT255" s="17" t="s">
        <v>154</v>
      </c>
      <c r="AU255" s="17" t="s">
        <v>84</v>
      </c>
    </row>
    <row r="256" spans="1:65" s="2" customFormat="1" ht="39">
      <c r="A256" s="34"/>
      <c r="B256" s="35"/>
      <c r="C256" s="36"/>
      <c r="D256" s="192" t="s">
        <v>455</v>
      </c>
      <c r="E256" s="36"/>
      <c r="F256" s="233" t="s">
        <v>456</v>
      </c>
      <c r="G256" s="36"/>
      <c r="H256" s="36"/>
      <c r="I256" s="187"/>
      <c r="J256" s="36"/>
      <c r="K256" s="36"/>
      <c r="L256" s="39"/>
      <c r="M256" s="188"/>
      <c r="N256" s="189"/>
      <c r="O256" s="64"/>
      <c r="P256" s="64"/>
      <c r="Q256" s="64"/>
      <c r="R256" s="64"/>
      <c r="S256" s="64"/>
      <c r="T256" s="65"/>
      <c r="U256" s="34"/>
      <c r="V256" s="34"/>
      <c r="W256" s="34"/>
      <c r="X256" s="34"/>
      <c r="Y256" s="34"/>
      <c r="Z256" s="34"/>
      <c r="AA256" s="34"/>
      <c r="AB256" s="34"/>
      <c r="AC256" s="34"/>
      <c r="AD256" s="34"/>
      <c r="AE256" s="34"/>
      <c r="AT256" s="17" t="s">
        <v>455</v>
      </c>
      <c r="AU256" s="17" t="s">
        <v>84</v>
      </c>
    </row>
    <row r="257" spans="1:65" s="13" customFormat="1">
      <c r="B257" s="190"/>
      <c r="C257" s="191"/>
      <c r="D257" s="192" t="s">
        <v>156</v>
      </c>
      <c r="E257" s="193" t="s">
        <v>18</v>
      </c>
      <c r="F257" s="194" t="s">
        <v>457</v>
      </c>
      <c r="G257" s="191"/>
      <c r="H257" s="195">
        <v>42.5</v>
      </c>
      <c r="I257" s="196"/>
      <c r="J257" s="191"/>
      <c r="K257" s="191"/>
      <c r="L257" s="197"/>
      <c r="M257" s="198"/>
      <c r="N257" s="199"/>
      <c r="O257" s="199"/>
      <c r="P257" s="199"/>
      <c r="Q257" s="199"/>
      <c r="R257" s="199"/>
      <c r="S257" s="199"/>
      <c r="T257" s="200"/>
      <c r="AT257" s="201" t="s">
        <v>156</v>
      </c>
      <c r="AU257" s="201" t="s">
        <v>84</v>
      </c>
      <c r="AV257" s="13" t="s">
        <v>84</v>
      </c>
      <c r="AW257" s="13" t="s">
        <v>36</v>
      </c>
      <c r="AX257" s="13" t="s">
        <v>74</v>
      </c>
      <c r="AY257" s="201" t="s">
        <v>144</v>
      </c>
    </row>
    <row r="258" spans="1:65" s="13" customFormat="1">
      <c r="B258" s="190"/>
      <c r="C258" s="191"/>
      <c r="D258" s="192" t="s">
        <v>156</v>
      </c>
      <c r="E258" s="193" t="s">
        <v>18</v>
      </c>
      <c r="F258" s="194" t="s">
        <v>458</v>
      </c>
      <c r="G258" s="191"/>
      <c r="H258" s="195">
        <v>27</v>
      </c>
      <c r="I258" s="196"/>
      <c r="J258" s="191"/>
      <c r="K258" s="191"/>
      <c r="L258" s="197"/>
      <c r="M258" s="198"/>
      <c r="N258" s="199"/>
      <c r="O258" s="199"/>
      <c r="P258" s="199"/>
      <c r="Q258" s="199"/>
      <c r="R258" s="199"/>
      <c r="S258" s="199"/>
      <c r="T258" s="200"/>
      <c r="AT258" s="201" t="s">
        <v>156</v>
      </c>
      <c r="AU258" s="201" t="s">
        <v>84</v>
      </c>
      <c r="AV258" s="13" t="s">
        <v>84</v>
      </c>
      <c r="AW258" s="13" t="s">
        <v>36</v>
      </c>
      <c r="AX258" s="13" t="s">
        <v>74</v>
      </c>
      <c r="AY258" s="201" t="s">
        <v>144</v>
      </c>
    </row>
    <row r="259" spans="1:65" s="13" customFormat="1">
      <c r="B259" s="190"/>
      <c r="C259" s="191"/>
      <c r="D259" s="192" t="s">
        <v>156</v>
      </c>
      <c r="E259" s="193" t="s">
        <v>18</v>
      </c>
      <c r="F259" s="194" t="s">
        <v>459</v>
      </c>
      <c r="G259" s="191"/>
      <c r="H259" s="195">
        <v>26</v>
      </c>
      <c r="I259" s="196"/>
      <c r="J259" s="191"/>
      <c r="K259" s="191"/>
      <c r="L259" s="197"/>
      <c r="M259" s="198"/>
      <c r="N259" s="199"/>
      <c r="O259" s="199"/>
      <c r="P259" s="199"/>
      <c r="Q259" s="199"/>
      <c r="R259" s="199"/>
      <c r="S259" s="199"/>
      <c r="T259" s="200"/>
      <c r="AT259" s="201" t="s">
        <v>156</v>
      </c>
      <c r="AU259" s="201" t="s">
        <v>84</v>
      </c>
      <c r="AV259" s="13" t="s">
        <v>84</v>
      </c>
      <c r="AW259" s="13" t="s">
        <v>36</v>
      </c>
      <c r="AX259" s="13" t="s">
        <v>74</v>
      </c>
      <c r="AY259" s="201" t="s">
        <v>144</v>
      </c>
    </row>
    <row r="260" spans="1:65" s="14" customFormat="1">
      <c r="B260" s="202"/>
      <c r="C260" s="203"/>
      <c r="D260" s="192" t="s">
        <v>156</v>
      </c>
      <c r="E260" s="204" t="s">
        <v>18</v>
      </c>
      <c r="F260" s="205" t="s">
        <v>165</v>
      </c>
      <c r="G260" s="203"/>
      <c r="H260" s="206">
        <v>95.5</v>
      </c>
      <c r="I260" s="207"/>
      <c r="J260" s="203"/>
      <c r="K260" s="203"/>
      <c r="L260" s="208"/>
      <c r="M260" s="209"/>
      <c r="N260" s="210"/>
      <c r="O260" s="210"/>
      <c r="P260" s="210"/>
      <c r="Q260" s="210"/>
      <c r="R260" s="210"/>
      <c r="S260" s="210"/>
      <c r="T260" s="211"/>
      <c r="AT260" s="212" t="s">
        <v>156</v>
      </c>
      <c r="AU260" s="212" t="s">
        <v>84</v>
      </c>
      <c r="AV260" s="14" t="s">
        <v>152</v>
      </c>
      <c r="AW260" s="14" t="s">
        <v>36</v>
      </c>
      <c r="AX260" s="14" t="s">
        <v>82</v>
      </c>
      <c r="AY260" s="212" t="s">
        <v>144</v>
      </c>
    </row>
    <row r="261" spans="1:65" s="2" customFormat="1" ht="37.9" customHeight="1">
      <c r="A261" s="34"/>
      <c r="B261" s="35"/>
      <c r="C261" s="173" t="s">
        <v>460</v>
      </c>
      <c r="D261" s="173" t="s">
        <v>147</v>
      </c>
      <c r="E261" s="174" t="s">
        <v>461</v>
      </c>
      <c r="F261" s="175" t="s">
        <v>462</v>
      </c>
      <c r="G261" s="176" t="s">
        <v>150</v>
      </c>
      <c r="H261" s="177">
        <v>3</v>
      </c>
      <c r="I261" s="178"/>
      <c r="J261" s="177">
        <f>ROUND((ROUND(I261,2))*(ROUND(H261,2)),2)</f>
        <v>0</v>
      </c>
      <c r="K261" s="175" t="s">
        <v>151</v>
      </c>
      <c r="L261" s="39"/>
      <c r="M261" s="179" t="s">
        <v>18</v>
      </c>
      <c r="N261" s="180" t="s">
        <v>45</v>
      </c>
      <c r="O261" s="64"/>
      <c r="P261" s="181">
        <f>O261*H261</f>
        <v>0</v>
      </c>
      <c r="Q261" s="181">
        <v>0</v>
      </c>
      <c r="R261" s="181">
        <f>Q261*H261</f>
        <v>0</v>
      </c>
      <c r="S261" s="181">
        <v>0</v>
      </c>
      <c r="T261" s="182">
        <f>S261*H261</f>
        <v>0</v>
      </c>
      <c r="U261" s="34"/>
      <c r="V261" s="34"/>
      <c r="W261" s="34"/>
      <c r="X261" s="34"/>
      <c r="Y261" s="34"/>
      <c r="Z261" s="34"/>
      <c r="AA261" s="34"/>
      <c r="AB261" s="34"/>
      <c r="AC261" s="34"/>
      <c r="AD261" s="34"/>
      <c r="AE261" s="34"/>
      <c r="AR261" s="183" t="s">
        <v>249</v>
      </c>
      <c r="AT261" s="183" t="s">
        <v>147</v>
      </c>
      <c r="AU261" s="183" t="s">
        <v>84</v>
      </c>
      <c r="AY261" s="17" t="s">
        <v>144</v>
      </c>
      <c r="BE261" s="184">
        <f>IF(N261="základní",J261,0)</f>
        <v>0</v>
      </c>
      <c r="BF261" s="184">
        <f>IF(N261="snížená",J261,0)</f>
        <v>0</v>
      </c>
      <c r="BG261" s="184">
        <f>IF(N261="zákl. přenesená",J261,0)</f>
        <v>0</v>
      </c>
      <c r="BH261" s="184">
        <f>IF(N261="sníž. přenesená",J261,0)</f>
        <v>0</v>
      </c>
      <c r="BI261" s="184">
        <f>IF(N261="nulová",J261,0)</f>
        <v>0</v>
      </c>
      <c r="BJ261" s="17" t="s">
        <v>82</v>
      </c>
      <c r="BK261" s="184">
        <f>ROUND((ROUND(I261,2))*(ROUND(H261,2)),2)</f>
        <v>0</v>
      </c>
      <c r="BL261" s="17" t="s">
        <v>249</v>
      </c>
      <c r="BM261" s="183" t="s">
        <v>463</v>
      </c>
    </row>
    <row r="262" spans="1:65" s="2" customFormat="1">
      <c r="A262" s="34"/>
      <c r="B262" s="35"/>
      <c r="C262" s="36"/>
      <c r="D262" s="185" t="s">
        <v>154</v>
      </c>
      <c r="E262" s="36"/>
      <c r="F262" s="186" t="s">
        <v>464</v>
      </c>
      <c r="G262" s="36"/>
      <c r="H262" s="36"/>
      <c r="I262" s="187"/>
      <c r="J262" s="36"/>
      <c r="K262" s="36"/>
      <c r="L262" s="39"/>
      <c r="M262" s="188"/>
      <c r="N262" s="189"/>
      <c r="O262" s="64"/>
      <c r="P262" s="64"/>
      <c r="Q262" s="64"/>
      <c r="R262" s="64"/>
      <c r="S262" s="64"/>
      <c r="T262" s="65"/>
      <c r="U262" s="34"/>
      <c r="V262" s="34"/>
      <c r="W262" s="34"/>
      <c r="X262" s="34"/>
      <c r="Y262" s="34"/>
      <c r="Z262" s="34"/>
      <c r="AA262" s="34"/>
      <c r="AB262" s="34"/>
      <c r="AC262" s="34"/>
      <c r="AD262" s="34"/>
      <c r="AE262" s="34"/>
      <c r="AT262" s="17" t="s">
        <v>154</v>
      </c>
      <c r="AU262" s="17" t="s">
        <v>84</v>
      </c>
    </row>
    <row r="263" spans="1:65" s="13" customFormat="1">
      <c r="B263" s="190"/>
      <c r="C263" s="191"/>
      <c r="D263" s="192" t="s">
        <v>156</v>
      </c>
      <c r="E263" s="193" t="s">
        <v>18</v>
      </c>
      <c r="F263" s="194" t="s">
        <v>237</v>
      </c>
      <c r="G263" s="191"/>
      <c r="H263" s="195">
        <v>3</v>
      </c>
      <c r="I263" s="196"/>
      <c r="J263" s="191"/>
      <c r="K263" s="191"/>
      <c r="L263" s="197"/>
      <c r="M263" s="198"/>
      <c r="N263" s="199"/>
      <c r="O263" s="199"/>
      <c r="P263" s="199"/>
      <c r="Q263" s="199"/>
      <c r="R263" s="199"/>
      <c r="S263" s="199"/>
      <c r="T263" s="200"/>
      <c r="AT263" s="201" t="s">
        <v>156</v>
      </c>
      <c r="AU263" s="201" t="s">
        <v>84</v>
      </c>
      <c r="AV263" s="13" t="s">
        <v>84</v>
      </c>
      <c r="AW263" s="13" t="s">
        <v>36</v>
      </c>
      <c r="AX263" s="13" t="s">
        <v>82</v>
      </c>
      <c r="AY263" s="201" t="s">
        <v>144</v>
      </c>
    </row>
    <row r="264" spans="1:65" s="2" customFormat="1" ht="44.25" customHeight="1">
      <c r="A264" s="34"/>
      <c r="B264" s="35"/>
      <c r="C264" s="224" t="s">
        <v>465</v>
      </c>
      <c r="D264" s="224" t="s">
        <v>239</v>
      </c>
      <c r="E264" s="225" t="s">
        <v>466</v>
      </c>
      <c r="F264" s="226" t="s">
        <v>467</v>
      </c>
      <c r="G264" s="227" t="s">
        <v>150</v>
      </c>
      <c r="H264" s="228">
        <v>3</v>
      </c>
      <c r="I264" s="229"/>
      <c r="J264" s="228">
        <f>ROUND((ROUND(I264,2))*(ROUND(H264,2)),2)</f>
        <v>0</v>
      </c>
      <c r="K264" s="226" t="s">
        <v>151</v>
      </c>
      <c r="L264" s="230"/>
      <c r="M264" s="231" t="s">
        <v>18</v>
      </c>
      <c r="N264" s="232" t="s">
        <v>45</v>
      </c>
      <c r="O264" s="64"/>
      <c r="P264" s="181">
        <f>O264*H264</f>
        <v>0</v>
      </c>
      <c r="Q264" s="181">
        <v>4.2999999999999997E-2</v>
      </c>
      <c r="R264" s="181">
        <f>Q264*H264</f>
        <v>0.129</v>
      </c>
      <c r="S264" s="181">
        <v>0</v>
      </c>
      <c r="T264" s="182">
        <f>S264*H264</f>
        <v>0</v>
      </c>
      <c r="U264" s="34"/>
      <c r="V264" s="34"/>
      <c r="W264" s="34"/>
      <c r="X264" s="34"/>
      <c r="Y264" s="34"/>
      <c r="Z264" s="34"/>
      <c r="AA264" s="34"/>
      <c r="AB264" s="34"/>
      <c r="AC264" s="34"/>
      <c r="AD264" s="34"/>
      <c r="AE264" s="34"/>
      <c r="AR264" s="183" t="s">
        <v>337</v>
      </c>
      <c r="AT264" s="183" t="s">
        <v>239</v>
      </c>
      <c r="AU264" s="183" t="s">
        <v>84</v>
      </c>
      <c r="AY264" s="17" t="s">
        <v>144</v>
      </c>
      <c r="BE264" s="184">
        <f>IF(N264="základní",J264,0)</f>
        <v>0</v>
      </c>
      <c r="BF264" s="184">
        <f>IF(N264="snížená",J264,0)</f>
        <v>0</v>
      </c>
      <c r="BG264" s="184">
        <f>IF(N264="zákl. přenesená",J264,0)</f>
        <v>0</v>
      </c>
      <c r="BH264" s="184">
        <f>IF(N264="sníž. přenesená",J264,0)</f>
        <v>0</v>
      </c>
      <c r="BI264" s="184">
        <f>IF(N264="nulová",J264,0)</f>
        <v>0</v>
      </c>
      <c r="BJ264" s="17" t="s">
        <v>82</v>
      </c>
      <c r="BK264" s="184">
        <f>ROUND((ROUND(I264,2))*(ROUND(H264,2)),2)</f>
        <v>0</v>
      </c>
      <c r="BL264" s="17" t="s">
        <v>249</v>
      </c>
      <c r="BM264" s="183" t="s">
        <v>468</v>
      </c>
    </row>
    <row r="265" spans="1:65" s="2" customFormat="1" ht="21.75" customHeight="1">
      <c r="A265" s="34"/>
      <c r="B265" s="35"/>
      <c r="C265" s="173" t="s">
        <v>469</v>
      </c>
      <c r="D265" s="173" t="s">
        <v>147</v>
      </c>
      <c r="E265" s="174" t="s">
        <v>470</v>
      </c>
      <c r="F265" s="175" t="s">
        <v>471</v>
      </c>
      <c r="G265" s="176" t="s">
        <v>150</v>
      </c>
      <c r="H265" s="177">
        <v>3</v>
      </c>
      <c r="I265" s="178"/>
      <c r="J265" s="177">
        <f>ROUND((ROUND(I265,2))*(ROUND(H265,2)),2)</f>
        <v>0</v>
      </c>
      <c r="K265" s="175" t="s">
        <v>151</v>
      </c>
      <c r="L265" s="39"/>
      <c r="M265" s="179" t="s">
        <v>18</v>
      </c>
      <c r="N265" s="180" t="s">
        <v>45</v>
      </c>
      <c r="O265" s="64"/>
      <c r="P265" s="181">
        <f>O265*H265</f>
        <v>0</v>
      </c>
      <c r="Q265" s="181">
        <v>0</v>
      </c>
      <c r="R265" s="181">
        <f>Q265*H265</f>
        <v>0</v>
      </c>
      <c r="S265" s="181">
        <v>1E-4</v>
      </c>
      <c r="T265" s="182">
        <f>S265*H265</f>
        <v>3.0000000000000003E-4</v>
      </c>
      <c r="U265" s="34"/>
      <c r="V265" s="34"/>
      <c r="W265" s="34"/>
      <c r="X265" s="34"/>
      <c r="Y265" s="34"/>
      <c r="Z265" s="34"/>
      <c r="AA265" s="34"/>
      <c r="AB265" s="34"/>
      <c r="AC265" s="34"/>
      <c r="AD265" s="34"/>
      <c r="AE265" s="34"/>
      <c r="AR265" s="183" t="s">
        <v>249</v>
      </c>
      <c r="AT265" s="183" t="s">
        <v>147</v>
      </c>
      <c r="AU265" s="183" t="s">
        <v>84</v>
      </c>
      <c r="AY265" s="17" t="s">
        <v>144</v>
      </c>
      <c r="BE265" s="184">
        <f>IF(N265="základní",J265,0)</f>
        <v>0</v>
      </c>
      <c r="BF265" s="184">
        <f>IF(N265="snížená",J265,0)</f>
        <v>0</v>
      </c>
      <c r="BG265" s="184">
        <f>IF(N265="zákl. přenesená",J265,0)</f>
        <v>0</v>
      </c>
      <c r="BH265" s="184">
        <f>IF(N265="sníž. přenesená",J265,0)</f>
        <v>0</v>
      </c>
      <c r="BI265" s="184">
        <f>IF(N265="nulová",J265,0)</f>
        <v>0</v>
      </c>
      <c r="BJ265" s="17" t="s">
        <v>82</v>
      </c>
      <c r="BK265" s="184">
        <f>ROUND((ROUND(I265,2))*(ROUND(H265,2)),2)</f>
        <v>0</v>
      </c>
      <c r="BL265" s="17" t="s">
        <v>249</v>
      </c>
      <c r="BM265" s="183" t="s">
        <v>472</v>
      </c>
    </row>
    <row r="266" spans="1:65" s="2" customFormat="1">
      <c r="A266" s="34"/>
      <c r="B266" s="35"/>
      <c r="C266" s="36"/>
      <c r="D266" s="185" t="s">
        <v>154</v>
      </c>
      <c r="E266" s="36"/>
      <c r="F266" s="186" t="s">
        <v>473</v>
      </c>
      <c r="G266" s="36"/>
      <c r="H266" s="36"/>
      <c r="I266" s="187"/>
      <c r="J266" s="36"/>
      <c r="K266" s="36"/>
      <c r="L266" s="39"/>
      <c r="M266" s="188"/>
      <c r="N266" s="189"/>
      <c r="O266" s="64"/>
      <c r="P266" s="64"/>
      <c r="Q266" s="64"/>
      <c r="R266" s="64"/>
      <c r="S266" s="64"/>
      <c r="T266" s="65"/>
      <c r="U266" s="34"/>
      <c r="V266" s="34"/>
      <c r="W266" s="34"/>
      <c r="X266" s="34"/>
      <c r="Y266" s="34"/>
      <c r="Z266" s="34"/>
      <c r="AA266" s="34"/>
      <c r="AB266" s="34"/>
      <c r="AC266" s="34"/>
      <c r="AD266" s="34"/>
      <c r="AE266" s="34"/>
      <c r="AT266" s="17" t="s">
        <v>154</v>
      </c>
      <c r="AU266" s="17" t="s">
        <v>84</v>
      </c>
    </row>
    <row r="267" spans="1:65" s="2" customFormat="1" ht="16.5" customHeight="1">
      <c r="A267" s="34"/>
      <c r="B267" s="35"/>
      <c r="C267" s="224" t="s">
        <v>474</v>
      </c>
      <c r="D267" s="224" t="s">
        <v>239</v>
      </c>
      <c r="E267" s="225" t="s">
        <v>475</v>
      </c>
      <c r="F267" s="226" t="s">
        <v>476</v>
      </c>
      <c r="G267" s="227" t="s">
        <v>150</v>
      </c>
      <c r="H267" s="228">
        <v>3</v>
      </c>
      <c r="I267" s="229"/>
      <c r="J267" s="228">
        <f>ROUND((ROUND(I267,2))*(ROUND(H267,2)),2)</f>
        <v>0</v>
      </c>
      <c r="K267" s="226" t="s">
        <v>151</v>
      </c>
      <c r="L267" s="230"/>
      <c r="M267" s="231" t="s">
        <v>18</v>
      </c>
      <c r="N267" s="232" t="s">
        <v>45</v>
      </c>
      <c r="O267" s="64"/>
      <c r="P267" s="181">
        <f>O267*H267</f>
        <v>0</v>
      </c>
      <c r="Q267" s="181">
        <v>1.4999999999999999E-4</v>
      </c>
      <c r="R267" s="181">
        <f>Q267*H267</f>
        <v>4.4999999999999999E-4</v>
      </c>
      <c r="S267" s="181">
        <v>0</v>
      </c>
      <c r="T267" s="182">
        <f>S267*H267</f>
        <v>0</v>
      </c>
      <c r="U267" s="34"/>
      <c r="V267" s="34"/>
      <c r="W267" s="34"/>
      <c r="X267" s="34"/>
      <c r="Y267" s="34"/>
      <c r="Z267" s="34"/>
      <c r="AA267" s="34"/>
      <c r="AB267" s="34"/>
      <c r="AC267" s="34"/>
      <c r="AD267" s="34"/>
      <c r="AE267" s="34"/>
      <c r="AR267" s="183" t="s">
        <v>337</v>
      </c>
      <c r="AT267" s="183" t="s">
        <v>239</v>
      </c>
      <c r="AU267" s="183" t="s">
        <v>84</v>
      </c>
      <c r="AY267" s="17" t="s">
        <v>144</v>
      </c>
      <c r="BE267" s="184">
        <f>IF(N267="základní",J267,0)</f>
        <v>0</v>
      </c>
      <c r="BF267" s="184">
        <f>IF(N267="snížená",J267,0)</f>
        <v>0</v>
      </c>
      <c r="BG267" s="184">
        <f>IF(N267="zákl. přenesená",J267,0)</f>
        <v>0</v>
      </c>
      <c r="BH267" s="184">
        <f>IF(N267="sníž. přenesená",J267,0)</f>
        <v>0</v>
      </c>
      <c r="BI267" s="184">
        <f>IF(N267="nulová",J267,0)</f>
        <v>0</v>
      </c>
      <c r="BJ267" s="17" t="s">
        <v>82</v>
      </c>
      <c r="BK267" s="184">
        <f>ROUND((ROUND(I267,2))*(ROUND(H267,2)),2)</f>
        <v>0</v>
      </c>
      <c r="BL267" s="17" t="s">
        <v>249</v>
      </c>
      <c r="BM267" s="183" t="s">
        <v>477</v>
      </c>
    </row>
    <row r="268" spans="1:65" s="2" customFormat="1" ht="19.5">
      <c r="A268" s="34"/>
      <c r="B268" s="35"/>
      <c r="C268" s="36"/>
      <c r="D268" s="192" t="s">
        <v>455</v>
      </c>
      <c r="E268" s="36"/>
      <c r="F268" s="233" t="s">
        <v>478</v>
      </c>
      <c r="G268" s="36"/>
      <c r="H268" s="36"/>
      <c r="I268" s="187"/>
      <c r="J268" s="36"/>
      <c r="K268" s="36"/>
      <c r="L268" s="39"/>
      <c r="M268" s="188"/>
      <c r="N268" s="189"/>
      <c r="O268" s="64"/>
      <c r="P268" s="64"/>
      <c r="Q268" s="64"/>
      <c r="R268" s="64"/>
      <c r="S268" s="64"/>
      <c r="T268" s="65"/>
      <c r="U268" s="34"/>
      <c r="V268" s="34"/>
      <c r="W268" s="34"/>
      <c r="X268" s="34"/>
      <c r="Y268" s="34"/>
      <c r="Z268" s="34"/>
      <c r="AA268" s="34"/>
      <c r="AB268" s="34"/>
      <c r="AC268" s="34"/>
      <c r="AD268" s="34"/>
      <c r="AE268" s="34"/>
      <c r="AT268" s="17" t="s">
        <v>455</v>
      </c>
      <c r="AU268" s="17" t="s">
        <v>84</v>
      </c>
    </row>
    <row r="269" spans="1:65" s="2" customFormat="1" ht="33" customHeight="1">
      <c r="A269" s="34"/>
      <c r="B269" s="35"/>
      <c r="C269" s="173" t="s">
        <v>479</v>
      </c>
      <c r="D269" s="173" t="s">
        <v>147</v>
      </c>
      <c r="E269" s="174" t="s">
        <v>480</v>
      </c>
      <c r="F269" s="175" t="s">
        <v>481</v>
      </c>
      <c r="G269" s="176" t="s">
        <v>246</v>
      </c>
      <c r="H269" s="177">
        <v>95.5</v>
      </c>
      <c r="I269" s="178"/>
      <c r="J269" s="177">
        <f>ROUND((ROUND(I269,2))*(ROUND(H269,2)),2)</f>
        <v>0</v>
      </c>
      <c r="K269" s="175" t="s">
        <v>151</v>
      </c>
      <c r="L269" s="39"/>
      <c r="M269" s="179" t="s">
        <v>18</v>
      </c>
      <c r="N269" s="180" t="s">
        <v>45</v>
      </c>
      <c r="O269" s="64"/>
      <c r="P269" s="181">
        <f>O269*H269</f>
        <v>0</v>
      </c>
      <c r="Q269" s="181">
        <v>0</v>
      </c>
      <c r="R269" s="181">
        <f>Q269*H269</f>
        <v>0</v>
      </c>
      <c r="S269" s="181">
        <v>0</v>
      </c>
      <c r="T269" s="182">
        <f>S269*H269</f>
        <v>0</v>
      </c>
      <c r="U269" s="34"/>
      <c r="V269" s="34"/>
      <c r="W269" s="34"/>
      <c r="X269" s="34"/>
      <c r="Y269" s="34"/>
      <c r="Z269" s="34"/>
      <c r="AA269" s="34"/>
      <c r="AB269" s="34"/>
      <c r="AC269" s="34"/>
      <c r="AD269" s="34"/>
      <c r="AE269" s="34"/>
      <c r="AR269" s="183" t="s">
        <v>249</v>
      </c>
      <c r="AT269" s="183" t="s">
        <v>147</v>
      </c>
      <c r="AU269" s="183" t="s">
        <v>84</v>
      </c>
      <c r="AY269" s="17" t="s">
        <v>144</v>
      </c>
      <c r="BE269" s="184">
        <f>IF(N269="základní",J269,0)</f>
        <v>0</v>
      </c>
      <c r="BF269" s="184">
        <f>IF(N269="snížená",J269,0)</f>
        <v>0</v>
      </c>
      <c r="BG269" s="184">
        <f>IF(N269="zákl. přenesená",J269,0)</f>
        <v>0</v>
      </c>
      <c r="BH269" s="184">
        <f>IF(N269="sníž. přenesená",J269,0)</f>
        <v>0</v>
      </c>
      <c r="BI269" s="184">
        <f>IF(N269="nulová",J269,0)</f>
        <v>0</v>
      </c>
      <c r="BJ269" s="17" t="s">
        <v>82</v>
      </c>
      <c r="BK269" s="184">
        <f>ROUND((ROUND(I269,2))*(ROUND(H269,2)),2)</f>
        <v>0</v>
      </c>
      <c r="BL269" s="17" t="s">
        <v>249</v>
      </c>
      <c r="BM269" s="183" t="s">
        <v>482</v>
      </c>
    </row>
    <row r="270" spans="1:65" s="2" customFormat="1">
      <c r="A270" s="34"/>
      <c r="B270" s="35"/>
      <c r="C270" s="36"/>
      <c r="D270" s="185" t="s">
        <v>154</v>
      </c>
      <c r="E270" s="36"/>
      <c r="F270" s="186" t="s">
        <v>483</v>
      </c>
      <c r="G270" s="36"/>
      <c r="H270" s="36"/>
      <c r="I270" s="187"/>
      <c r="J270" s="36"/>
      <c r="K270" s="36"/>
      <c r="L270" s="39"/>
      <c r="M270" s="188"/>
      <c r="N270" s="189"/>
      <c r="O270" s="64"/>
      <c r="P270" s="64"/>
      <c r="Q270" s="64"/>
      <c r="R270" s="64"/>
      <c r="S270" s="64"/>
      <c r="T270" s="65"/>
      <c r="U270" s="34"/>
      <c r="V270" s="34"/>
      <c r="W270" s="34"/>
      <c r="X270" s="34"/>
      <c r="Y270" s="34"/>
      <c r="Z270" s="34"/>
      <c r="AA270" s="34"/>
      <c r="AB270" s="34"/>
      <c r="AC270" s="34"/>
      <c r="AD270" s="34"/>
      <c r="AE270" s="34"/>
      <c r="AT270" s="17" t="s">
        <v>154</v>
      </c>
      <c r="AU270" s="17" t="s">
        <v>84</v>
      </c>
    </row>
    <row r="271" spans="1:65" s="13" customFormat="1">
      <c r="B271" s="190"/>
      <c r="C271" s="191"/>
      <c r="D271" s="192" t="s">
        <v>156</v>
      </c>
      <c r="E271" s="193" t="s">
        <v>18</v>
      </c>
      <c r="F271" s="194" t="s">
        <v>457</v>
      </c>
      <c r="G271" s="191"/>
      <c r="H271" s="195">
        <v>42.5</v>
      </c>
      <c r="I271" s="196"/>
      <c r="J271" s="191"/>
      <c r="K271" s="191"/>
      <c r="L271" s="197"/>
      <c r="M271" s="198"/>
      <c r="N271" s="199"/>
      <c r="O271" s="199"/>
      <c r="P271" s="199"/>
      <c r="Q271" s="199"/>
      <c r="R271" s="199"/>
      <c r="S271" s="199"/>
      <c r="T271" s="200"/>
      <c r="AT271" s="201" t="s">
        <v>156</v>
      </c>
      <c r="AU271" s="201" t="s">
        <v>84</v>
      </c>
      <c r="AV271" s="13" t="s">
        <v>84</v>
      </c>
      <c r="AW271" s="13" t="s">
        <v>36</v>
      </c>
      <c r="AX271" s="13" t="s">
        <v>74</v>
      </c>
      <c r="AY271" s="201" t="s">
        <v>144</v>
      </c>
    </row>
    <row r="272" spans="1:65" s="13" customFormat="1">
      <c r="B272" s="190"/>
      <c r="C272" s="191"/>
      <c r="D272" s="192" t="s">
        <v>156</v>
      </c>
      <c r="E272" s="193" t="s">
        <v>18</v>
      </c>
      <c r="F272" s="194" t="s">
        <v>458</v>
      </c>
      <c r="G272" s="191"/>
      <c r="H272" s="195">
        <v>27</v>
      </c>
      <c r="I272" s="196"/>
      <c r="J272" s="191"/>
      <c r="K272" s="191"/>
      <c r="L272" s="197"/>
      <c r="M272" s="198"/>
      <c r="N272" s="199"/>
      <c r="O272" s="199"/>
      <c r="P272" s="199"/>
      <c r="Q272" s="199"/>
      <c r="R272" s="199"/>
      <c r="S272" s="199"/>
      <c r="T272" s="200"/>
      <c r="AT272" s="201" t="s">
        <v>156</v>
      </c>
      <c r="AU272" s="201" t="s">
        <v>84</v>
      </c>
      <c r="AV272" s="13" t="s">
        <v>84</v>
      </c>
      <c r="AW272" s="13" t="s">
        <v>36</v>
      </c>
      <c r="AX272" s="13" t="s">
        <v>74</v>
      </c>
      <c r="AY272" s="201" t="s">
        <v>144</v>
      </c>
    </row>
    <row r="273" spans="1:65" s="13" customFormat="1">
      <c r="B273" s="190"/>
      <c r="C273" s="191"/>
      <c r="D273" s="192" t="s">
        <v>156</v>
      </c>
      <c r="E273" s="193" t="s">
        <v>18</v>
      </c>
      <c r="F273" s="194" t="s">
        <v>459</v>
      </c>
      <c r="G273" s="191"/>
      <c r="H273" s="195">
        <v>26</v>
      </c>
      <c r="I273" s="196"/>
      <c r="J273" s="191"/>
      <c r="K273" s="191"/>
      <c r="L273" s="197"/>
      <c r="M273" s="198"/>
      <c r="N273" s="199"/>
      <c r="O273" s="199"/>
      <c r="P273" s="199"/>
      <c r="Q273" s="199"/>
      <c r="R273" s="199"/>
      <c r="S273" s="199"/>
      <c r="T273" s="200"/>
      <c r="AT273" s="201" t="s">
        <v>156</v>
      </c>
      <c r="AU273" s="201" t="s">
        <v>84</v>
      </c>
      <c r="AV273" s="13" t="s">
        <v>84</v>
      </c>
      <c r="AW273" s="13" t="s">
        <v>36</v>
      </c>
      <c r="AX273" s="13" t="s">
        <v>74</v>
      </c>
      <c r="AY273" s="201" t="s">
        <v>144</v>
      </c>
    </row>
    <row r="274" spans="1:65" s="14" customFormat="1">
      <c r="B274" s="202"/>
      <c r="C274" s="203"/>
      <c r="D274" s="192" t="s">
        <v>156</v>
      </c>
      <c r="E274" s="204" t="s">
        <v>18</v>
      </c>
      <c r="F274" s="205" t="s">
        <v>165</v>
      </c>
      <c r="G274" s="203"/>
      <c r="H274" s="206">
        <v>95.5</v>
      </c>
      <c r="I274" s="207"/>
      <c r="J274" s="203"/>
      <c r="K274" s="203"/>
      <c r="L274" s="208"/>
      <c r="M274" s="209"/>
      <c r="N274" s="210"/>
      <c r="O274" s="210"/>
      <c r="P274" s="210"/>
      <c r="Q274" s="210"/>
      <c r="R274" s="210"/>
      <c r="S274" s="210"/>
      <c r="T274" s="211"/>
      <c r="AT274" s="212" t="s">
        <v>156</v>
      </c>
      <c r="AU274" s="212" t="s">
        <v>84</v>
      </c>
      <c r="AV274" s="14" t="s">
        <v>152</v>
      </c>
      <c r="AW274" s="14" t="s">
        <v>36</v>
      </c>
      <c r="AX274" s="14" t="s">
        <v>82</v>
      </c>
      <c r="AY274" s="212" t="s">
        <v>144</v>
      </c>
    </row>
    <row r="275" spans="1:65" s="2" customFormat="1" ht="49.15" customHeight="1">
      <c r="A275" s="34"/>
      <c r="B275" s="35"/>
      <c r="C275" s="173" t="s">
        <v>484</v>
      </c>
      <c r="D275" s="173" t="s">
        <v>147</v>
      </c>
      <c r="E275" s="174" t="s">
        <v>485</v>
      </c>
      <c r="F275" s="175" t="s">
        <v>486</v>
      </c>
      <c r="G275" s="176" t="s">
        <v>323</v>
      </c>
      <c r="H275" s="177">
        <v>0.13</v>
      </c>
      <c r="I275" s="178"/>
      <c r="J275" s="177">
        <f>ROUND((ROUND(I275,2))*(ROUND(H275,2)),2)</f>
        <v>0</v>
      </c>
      <c r="K275" s="175" t="s">
        <v>151</v>
      </c>
      <c r="L275" s="39"/>
      <c r="M275" s="179" t="s">
        <v>18</v>
      </c>
      <c r="N275" s="180" t="s">
        <v>45</v>
      </c>
      <c r="O275" s="64"/>
      <c r="P275" s="181">
        <f>O275*H275</f>
        <v>0</v>
      </c>
      <c r="Q275" s="181">
        <v>0</v>
      </c>
      <c r="R275" s="181">
        <f>Q275*H275</f>
        <v>0</v>
      </c>
      <c r="S275" s="181">
        <v>0</v>
      </c>
      <c r="T275" s="182">
        <f>S275*H275</f>
        <v>0</v>
      </c>
      <c r="U275" s="34"/>
      <c r="V275" s="34"/>
      <c r="W275" s="34"/>
      <c r="X275" s="34"/>
      <c r="Y275" s="34"/>
      <c r="Z275" s="34"/>
      <c r="AA275" s="34"/>
      <c r="AB275" s="34"/>
      <c r="AC275" s="34"/>
      <c r="AD275" s="34"/>
      <c r="AE275" s="34"/>
      <c r="AR275" s="183" t="s">
        <v>249</v>
      </c>
      <c r="AT275" s="183" t="s">
        <v>147</v>
      </c>
      <c r="AU275" s="183" t="s">
        <v>84</v>
      </c>
      <c r="AY275" s="17" t="s">
        <v>144</v>
      </c>
      <c r="BE275" s="184">
        <f>IF(N275="základní",J275,0)</f>
        <v>0</v>
      </c>
      <c r="BF275" s="184">
        <f>IF(N275="snížená",J275,0)</f>
        <v>0</v>
      </c>
      <c r="BG275" s="184">
        <f>IF(N275="zákl. přenesená",J275,0)</f>
        <v>0</v>
      </c>
      <c r="BH275" s="184">
        <f>IF(N275="sníž. přenesená",J275,0)</f>
        <v>0</v>
      </c>
      <c r="BI275" s="184">
        <f>IF(N275="nulová",J275,0)</f>
        <v>0</v>
      </c>
      <c r="BJ275" s="17" t="s">
        <v>82</v>
      </c>
      <c r="BK275" s="184">
        <f>ROUND((ROUND(I275,2))*(ROUND(H275,2)),2)</f>
        <v>0</v>
      </c>
      <c r="BL275" s="17" t="s">
        <v>249</v>
      </c>
      <c r="BM275" s="183" t="s">
        <v>487</v>
      </c>
    </row>
    <row r="276" spans="1:65" s="2" customFormat="1">
      <c r="A276" s="34"/>
      <c r="B276" s="35"/>
      <c r="C276" s="36"/>
      <c r="D276" s="185" t="s">
        <v>154</v>
      </c>
      <c r="E276" s="36"/>
      <c r="F276" s="186" t="s">
        <v>488</v>
      </c>
      <c r="G276" s="36"/>
      <c r="H276" s="36"/>
      <c r="I276" s="187"/>
      <c r="J276" s="36"/>
      <c r="K276" s="36"/>
      <c r="L276" s="39"/>
      <c r="M276" s="188"/>
      <c r="N276" s="189"/>
      <c r="O276" s="64"/>
      <c r="P276" s="64"/>
      <c r="Q276" s="64"/>
      <c r="R276" s="64"/>
      <c r="S276" s="64"/>
      <c r="T276" s="65"/>
      <c r="U276" s="34"/>
      <c r="V276" s="34"/>
      <c r="W276" s="34"/>
      <c r="X276" s="34"/>
      <c r="Y276" s="34"/>
      <c r="Z276" s="34"/>
      <c r="AA276" s="34"/>
      <c r="AB276" s="34"/>
      <c r="AC276" s="34"/>
      <c r="AD276" s="34"/>
      <c r="AE276" s="34"/>
      <c r="AT276" s="17" t="s">
        <v>154</v>
      </c>
      <c r="AU276" s="17" t="s">
        <v>84</v>
      </c>
    </row>
    <row r="277" spans="1:65" s="2" customFormat="1" ht="49.15" customHeight="1">
      <c r="A277" s="34"/>
      <c r="B277" s="35"/>
      <c r="C277" s="173" t="s">
        <v>489</v>
      </c>
      <c r="D277" s="173" t="s">
        <v>147</v>
      </c>
      <c r="E277" s="174" t="s">
        <v>490</v>
      </c>
      <c r="F277" s="175" t="s">
        <v>491</v>
      </c>
      <c r="G277" s="176" t="s">
        <v>323</v>
      </c>
      <c r="H277" s="177">
        <v>0.13</v>
      </c>
      <c r="I277" s="178"/>
      <c r="J277" s="177">
        <f>ROUND((ROUND(I277,2))*(ROUND(H277,2)),2)</f>
        <v>0</v>
      </c>
      <c r="K277" s="175" t="s">
        <v>151</v>
      </c>
      <c r="L277" s="39"/>
      <c r="M277" s="179" t="s">
        <v>18</v>
      </c>
      <c r="N277" s="180" t="s">
        <v>45</v>
      </c>
      <c r="O277" s="64"/>
      <c r="P277" s="181">
        <f>O277*H277</f>
        <v>0</v>
      </c>
      <c r="Q277" s="181">
        <v>0</v>
      </c>
      <c r="R277" s="181">
        <f>Q277*H277</f>
        <v>0</v>
      </c>
      <c r="S277" s="181">
        <v>0</v>
      </c>
      <c r="T277" s="182">
        <f>S277*H277</f>
        <v>0</v>
      </c>
      <c r="U277" s="34"/>
      <c r="V277" s="34"/>
      <c r="W277" s="34"/>
      <c r="X277" s="34"/>
      <c r="Y277" s="34"/>
      <c r="Z277" s="34"/>
      <c r="AA277" s="34"/>
      <c r="AB277" s="34"/>
      <c r="AC277" s="34"/>
      <c r="AD277" s="34"/>
      <c r="AE277" s="34"/>
      <c r="AR277" s="183" t="s">
        <v>249</v>
      </c>
      <c r="AT277" s="183" t="s">
        <v>147</v>
      </c>
      <c r="AU277" s="183" t="s">
        <v>84</v>
      </c>
      <c r="AY277" s="17" t="s">
        <v>144</v>
      </c>
      <c r="BE277" s="184">
        <f>IF(N277="základní",J277,0)</f>
        <v>0</v>
      </c>
      <c r="BF277" s="184">
        <f>IF(N277="snížená",J277,0)</f>
        <v>0</v>
      </c>
      <c r="BG277" s="184">
        <f>IF(N277="zákl. přenesená",J277,0)</f>
        <v>0</v>
      </c>
      <c r="BH277" s="184">
        <f>IF(N277="sníž. přenesená",J277,0)</f>
        <v>0</v>
      </c>
      <c r="BI277" s="184">
        <f>IF(N277="nulová",J277,0)</f>
        <v>0</v>
      </c>
      <c r="BJ277" s="17" t="s">
        <v>82</v>
      </c>
      <c r="BK277" s="184">
        <f>ROUND((ROUND(I277,2))*(ROUND(H277,2)),2)</f>
        <v>0</v>
      </c>
      <c r="BL277" s="17" t="s">
        <v>249</v>
      </c>
      <c r="BM277" s="183" t="s">
        <v>492</v>
      </c>
    </row>
    <row r="278" spans="1:65" s="2" customFormat="1">
      <c r="A278" s="34"/>
      <c r="B278" s="35"/>
      <c r="C278" s="36"/>
      <c r="D278" s="185" t="s">
        <v>154</v>
      </c>
      <c r="E278" s="36"/>
      <c r="F278" s="186" t="s">
        <v>493</v>
      </c>
      <c r="G278" s="36"/>
      <c r="H278" s="36"/>
      <c r="I278" s="187"/>
      <c r="J278" s="36"/>
      <c r="K278" s="36"/>
      <c r="L278" s="39"/>
      <c r="M278" s="188"/>
      <c r="N278" s="189"/>
      <c r="O278" s="64"/>
      <c r="P278" s="64"/>
      <c r="Q278" s="64"/>
      <c r="R278" s="64"/>
      <c r="S278" s="64"/>
      <c r="T278" s="65"/>
      <c r="U278" s="34"/>
      <c r="V278" s="34"/>
      <c r="W278" s="34"/>
      <c r="X278" s="34"/>
      <c r="Y278" s="34"/>
      <c r="Z278" s="34"/>
      <c r="AA278" s="34"/>
      <c r="AB278" s="34"/>
      <c r="AC278" s="34"/>
      <c r="AD278" s="34"/>
      <c r="AE278" s="34"/>
      <c r="AT278" s="17" t="s">
        <v>154</v>
      </c>
      <c r="AU278" s="17" t="s">
        <v>84</v>
      </c>
    </row>
    <row r="279" spans="1:65" s="12" customFormat="1" ht="22.9" customHeight="1">
      <c r="B279" s="157"/>
      <c r="C279" s="158"/>
      <c r="D279" s="159" t="s">
        <v>73</v>
      </c>
      <c r="E279" s="171" t="s">
        <v>494</v>
      </c>
      <c r="F279" s="171" t="s">
        <v>495</v>
      </c>
      <c r="G279" s="158"/>
      <c r="H279" s="158"/>
      <c r="I279" s="161"/>
      <c r="J279" s="172">
        <f>BK279</f>
        <v>0</v>
      </c>
      <c r="K279" s="158"/>
      <c r="L279" s="163"/>
      <c r="M279" s="164"/>
      <c r="N279" s="165"/>
      <c r="O279" s="165"/>
      <c r="P279" s="166">
        <f>SUM(P280:P295)</f>
        <v>0</v>
      </c>
      <c r="Q279" s="165"/>
      <c r="R279" s="166">
        <f>SUM(R280:R295)</f>
        <v>2.0789999999999999E-2</v>
      </c>
      <c r="S279" s="165"/>
      <c r="T279" s="167">
        <f>SUM(T280:T295)</f>
        <v>0</v>
      </c>
      <c r="AR279" s="168" t="s">
        <v>84</v>
      </c>
      <c r="AT279" s="169" t="s">
        <v>73</v>
      </c>
      <c r="AU279" s="169" t="s">
        <v>82</v>
      </c>
      <c r="AY279" s="168" t="s">
        <v>144</v>
      </c>
      <c r="BK279" s="170">
        <f>SUM(BK280:BK295)</f>
        <v>0</v>
      </c>
    </row>
    <row r="280" spans="1:65" s="2" customFormat="1" ht="24.2" customHeight="1">
      <c r="A280" s="34"/>
      <c r="B280" s="35"/>
      <c r="C280" s="173" t="s">
        <v>496</v>
      </c>
      <c r="D280" s="173" t="s">
        <v>147</v>
      </c>
      <c r="E280" s="174" t="s">
        <v>497</v>
      </c>
      <c r="F280" s="175" t="s">
        <v>498</v>
      </c>
      <c r="G280" s="176" t="s">
        <v>168</v>
      </c>
      <c r="H280" s="177">
        <v>1.5</v>
      </c>
      <c r="I280" s="178"/>
      <c r="J280" s="177">
        <f>ROUND((ROUND(I280,2))*(ROUND(H280,2)),2)</f>
        <v>0</v>
      </c>
      <c r="K280" s="175" t="s">
        <v>151</v>
      </c>
      <c r="L280" s="39"/>
      <c r="M280" s="179" t="s">
        <v>18</v>
      </c>
      <c r="N280" s="180" t="s">
        <v>45</v>
      </c>
      <c r="O280" s="64"/>
      <c r="P280" s="181">
        <f>O280*H280</f>
        <v>0</v>
      </c>
      <c r="Q280" s="181">
        <v>0</v>
      </c>
      <c r="R280" s="181">
        <f>Q280*H280</f>
        <v>0</v>
      </c>
      <c r="S280" s="181">
        <v>0</v>
      </c>
      <c r="T280" s="182">
        <f>S280*H280</f>
        <v>0</v>
      </c>
      <c r="U280" s="34"/>
      <c r="V280" s="34"/>
      <c r="W280" s="34"/>
      <c r="X280" s="34"/>
      <c r="Y280" s="34"/>
      <c r="Z280" s="34"/>
      <c r="AA280" s="34"/>
      <c r="AB280" s="34"/>
      <c r="AC280" s="34"/>
      <c r="AD280" s="34"/>
      <c r="AE280" s="34"/>
      <c r="AR280" s="183" t="s">
        <v>249</v>
      </c>
      <c r="AT280" s="183" t="s">
        <v>147</v>
      </c>
      <c r="AU280" s="183" t="s">
        <v>84</v>
      </c>
      <c r="AY280" s="17" t="s">
        <v>144</v>
      </c>
      <c r="BE280" s="184">
        <f>IF(N280="základní",J280,0)</f>
        <v>0</v>
      </c>
      <c r="BF280" s="184">
        <f>IF(N280="snížená",J280,0)</f>
        <v>0</v>
      </c>
      <c r="BG280" s="184">
        <f>IF(N280="zákl. přenesená",J280,0)</f>
        <v>0</v>
      </c>
      <c r="BH280" s="184">
        <f>IF(N280="sníž. přenesená",J280,0)</f>
        <v>0</v>
      </c>
      <c r="BI280" s="184">
        <f>IF(N280="nulová",J280,0)</f>
        <v>0</v>
      </c>
      <c r="BJ280" s="17" t="s">
        <v>82</v>
      </c>
      <c r="BK280" s="184">
        <f>ROUND((ROUND(I280,2))*(ROUND(H280,2)),2)</f>
        <v>0</v>
      </c>
      <c r="BL280" s="17" t="s">
        <v>249</v>
      </c>
      <c r="BM280" s="183" t="s">
        <v>499</v>
      </c>
    </row>
    <row r="281" spans="1:65" s="2" customFormat="1">
      <c r="A281" s="34"/>
      <c r="B281" s="35"/>
      <c r="C281" s="36"/>
      <c r="D281" s="185" t="s">
        <v>154</v>
      </c>
      <c r="E281" s="36"/>
      <c r="F281" s="186" t="s">
        <v>500</v>
      </c>
      <c r="G281" s="36"/>
      <c r="H281" s="36"/>
      <c r="I281" s="187"/>
      <c r="J281" s="36"/>
      <c r="K281" s="36"/>
      <c r="L281" s="39"/>
      <c r="M281" s="188"/>
      <c r="N281" s="189"/>
      <c r="O281" s="64"/>
      <c r="P281" s="64"/>
      <c r="Q281" s="64"/>
      <c r="R281" s="64"/>
      <c r="S281" s="64"/>
      <c r="T281" s="65"/>
      <c r="U281" s="34"/>
      <c r="V281" s="34"/>
      <c r="W281" s="34"/>
      <c r="X281" s="34"/>
      <c r="Y281" s="34"/>
      <c r="Z281" s="34"/>
      <c r="AA281" s="34"/>
      <c r="AB281" s="34"/>
      <c r="AC281" s="34"/>
      <c r="AD281" s="34"/>
      <c r="AE281" s="34"/>
      <c r="AT281" s="17" t="s">
        <v>154</v>
      </c>
      <c r="AU281" s="17" t="s">
        <v>84</v>
      </c>
    </row>
    <row r="282" spans="1:65" s="13" customFormat="1">
      <c r="B282" s="190"/>
      <c r="C282" s="191"/>
      <c r="D282" s="192" t="s">
        <v>156</v>
      </c>
      <c r="E282" s="193" t="s">
        <v>18</v>
      </c>
      <c r="F282" s="194" t="s">
        <v>501</v>
      </c>
      <c r="G282" s="191"/>
      <c r="H282" s="195">
        <v>1.5</v>
      </c>
      <c r="I282" s="196"/>
      <c r="J282" s="191"/>
      <c r="K282" s="191"/>
      <c r="L282" s="197"/>
      <c r="M282" s="198"/>
      <c r="N282" s="199"/>
      <c r="O282" s="199"/>
      <c r="P282" s="199"/>
      <c r="Q282" s="199"/>
      <c r="R282" s="199"/>
      <c r="S282" s="199"/>
      <c r="T282" s="200"/>
      <c r="AT282" s="201" t="s">
        <v>156</v>
      </c>
      <c r="AU282" s="201" t="s">
        <v>84</v>
      </c>
      <c r="AV282" s="13" t="s">
        <v>84</v>
      </c>
      <c r="AW282" s="13" t="s">
        <v>36</v>
      </c>
      <c r="AX282" s="13" t="s">
        <v>82</v>
      </c>
      <c r="AY282" s="201" t="s">
        <v>144</v>
      </c>
    </row>
    <row r="283" spans="1:65" s="2" customFormat="1" ht="24.2" customHeight="1">
      <c r="A283" s="34"/>
      <c r="B283" s="35"/>
      <c r="C283" s="173" t="s">
        <v>502</v>
      </c>
      <c r="D283" s="173" t="s">
        <v>147</v>
      </c>
      <c r="E283" s="174" t="s">
        <v>503</v>
      </c>
      <c r="F283" s="175" t="s">
        <v>504</v>
      </c>
      <c r="G283" s="176" t="s">
        <v>168</v>
      </c>
      <c r="H283" s="177">
        <v>1.5</v>
      </c>
      <c r="I283" s="178"/>
      <c r="J283" s="177">
        <f>ROUND((ROUND(I283,2))*(ROUND(H283,2)),2)</f>
        <v>0</v>
      </c>
      <c r="K283" s="175" t="s">
        <v>151</v>
      </c>
      <c r="L283" s="39"/>
      <c r="M283" s="179" t="s">
        <v>18</v>
      </c>
      <c r="N283" s="180" t="s">
        <v>45</v>
      </c>
      <c r="O283" s="64"/>
      <c r="P283" s="181">
        <f>O283*H283</f>
        <v>0</v>
      </c>
      <c r="Q283" s="181">
        <v>0</v>
      </c>
      <c r="R283" s="181">
        <f>Q283*H283</f>
        <v>0</v>
      </c>
      <c r="S283" s="181">
        <v>0</v>
      </c>
      <c r="T283" s="182">
        <f>S283*H283</f>
        <v>0</v>
      </c>
      <c r="U283" s="34"/>
      <c r="V283" s="34"/>
      <c r="W283" s="34"/>
      <c r="X283" s="34"/>
      <c r="Y283" s="34"/>
      <c r="Z283" s="34"/>
      <c r="AA283" s="34"/>
      <c r="AB283" s="34"/>
      <c r="AC283" s="34"/>
      <c r="AD283" s="34"/>
      <c r="AE283" s="34"/>
      <c r="AR283" s="183" t="s">
        <v>249</v>
      </c>
      <c r="AT283" s="183" t="s">
        <v>147</v>
      </c>
      <c r="AU283" s="183" t="s">
        <v>84</v>
      </c>
      <c r="AY283" s="17" t="s">
        <v>144</v>
      </c>
      <c r="BE283" s="184">
        <f>IF(N283="základní",J283,0)</f>
        <v>0</v>
      </c>
      <c r="BF283" s="184">
        <f>IF(N283="snížená",J283,0)</f>
        <v>0</v>
      </c>
      <c r="BG283" s="184">
        <f>IF(N283="zákl. přenesená",J283,0)</f>
        <v>0</v>
      </c>
      <c r="BH283" s="184">
        <f>IF(N283="sníž. přenesená",J283,0)</f>
        <v>0</v>
      </c>
      <c r="BI283" s="184">
        <f>IF(N283="nulová",J283,0)</f>
        <v>0</v>
      </c>
      <c r="BJ283" s="17" t="s">
        <v>82</v>
      </c>
      <c r="BK283" s="184">
        <f>ROUND((ROUND(I283,2))*(ROUND(H283,2)),2)</f>
        <v>0</v>
      </c>
      <c r="BL283" s="17" t="s">
        <v>249</v>
      </c>
      <c r="BM283" s="183" t="s">
        <v>505</v>
      </c>
    </row>
    <row r="284" spans="1:65" s="2" customFormat="1">
      <c r="A284" s="34"/>
      <c r="B284" s="35"/>
      <c r="C284" s="36"/>
      <c r="D284" s="185" t="s">
        <v>154</v>
      </c>
      <c r="E284" s="36"/>
      <c r="F284" s="186" t="s">
        <v>506</v>
      </c>
      <c r="G284" s="36"/>
      <c r="H284" s="36"/>
      <c r="I284" s="187"/>
      <c r="J284" s="36"/>
      <c r="K284" s="36"/>
      <c r="L284" s="39"/>
      <c r="M284" s="188"/>
      <c r="N284" s="189"/>
      <c r="O284" s="64"/>
      <c r="P284" s="64"/>
      <c r="Q284" s="64"/>
      <c r="R284" s="64"/>
      <c r="S284" s="64"/>
      <c r="T284" s="65"/>
      <c r="U284" s="34"/>
      <c r="V284" s="34"/>
      <c r="W284" s="34"/>
      <c r="X284" s="34"/>
      <c r="Y284" s="34"/>
      <c r="Z284" s="34"/>
      <c r="AA284" s="34"/>
      <c r="AB284" s="34"/>
      <c r="AC284" s="34"/>
      <c r="AD284" s="34"/>
      <c r="AE284" s="34"/>
      <c r="AT284" s="17" t="s">
        <v>154</v>
      </c>
      <c r="AU284" s="17" t="s">
        <v>84</v>
      </c>
    </row>
    <row r="285" spans="1:65" s="2" customFormat="1" ht="37.9" customHeight="1">
      <c r="A285" s="34"/>
      <c r="B285" s="35"/>
      <c r="C285" s="173" t="s">
        <v>507</v>
      </c>
      <c r="D285" s="173" t="s">
        <v>147</v>
      </c>
      <c r="E285" s="174" t="s">
        <v>508</v>
      </c>
      <c r="F285" s="175" t="s">
        <v>509</v>
      </c>
      <c r="G285" s="176" t="s">
        <v>168</v>
      </c>
      <c r="H285" s="177">
        <v>1.5</v>
      </c>
      <c r="I285" s="178"/>
      <c r="J285" s="177">
        <f>ROUND((ROUND(I285,2))*(ROUND(H285,2)),2)</f>
        <v>0</v>
      </c>
      <c r="K285" s="175" t="s">
        <v>151</v>
      </c>
      <c r="L285" s="39"/>
      <c r="M285" s="179" t="s">
        <v>18</v>
      </c>
      <c r="N285" s="180" t="s">
        <v>45</v>
      </c>
      <c r="O285" s="64"/>
      <c r="P285" s="181">
        <f>O285*H285</f>
        <v>0</v>
      </c>
      <c r="Q285" s="181">
        <v>0</v>
      </c>
      <c r="R285" s="181">
        <f>Q285*H285</f>
        <v>0</v>
      </c>
      <c r="S285" s="181">
        <v>0</v>
      </c>
      <c r="T285" s="182">
        <f>S285*H285</f>
        <v>0</v>
      </c>
      <c r="U285" s="34"/>
      <c r="V285" s="34"/>
      <c r="W285" s="34"/>
      <c r="X285" s="34"/>
      <c r="Y285" s="34"/>
      <c r="Z285" s="34"/>
      <c r="AA285" s="34"/>
      <c r="AB285" s="34"/>
      <c r="AC285" s="34"/>
      <c r="AD285" s="34"/>
      <c r="AE285" s="34"/>
      <c r="AR285" s="183" t="s">
        <v>249</v>
      </c>
      <c r="AT285" s="183" t="s">
        <v>147</v>
      </c>
      <c r="AU285" s="183" t="s">
        <v>84</v>
      </c>
      <c r="AY285" s="17" t="s">
        <v>144</v>
      </c>
      <c r="BE285" s="184">
        <f>IF(N285="základní",J285,0)</f>
        <v>0</v>
      </c>
      <c r="BF285" s="184">
        <f>IF(N285="snížená",J285,0)</f>
        <v>0</v>
      </c>
      <c r="BG285" s="184">
        <f>IF(N285="zákl. přenesená",J285,0)</f>
        <v>0</v>
      </c>
      <c r="BH285" s="184">
        <f>IF(N285="sníž. přenesená",J285,0)</f>
        <v>0</v>
      </c>
      <c r="BI285" s="184">
        <f>IF(N285="nulová",J285,0)</f>
        <v>0</v>
      </c>
      <c r="BJ285" s="17" t="s">
        <v>82</v>
      </c>
      <c r="BK285" s="184">
        <f>ROUND((ROUND(I285,2))*(ROUND(H285,2)),2)</f>
        <v>0</v>
      </c>
      <c r="BL285" s="17" t="s">
        <v>249</v>
      </c>
      <c r="BM285" s="183" t="s">
        <v>510</v>
      </c>
    </row>
    <row r="286" spans="1:65" s="2" customFormat="1">
      <c r="A286" s="34"/>
      <c r="B286" s="35"/>
      <c r="C286" s="36"/>
      <c r="D286" s="185" t="s">
        <v>154</v>
      </c>
      <c r="E286" s="36"/>
      <c r="F286" s="186" t="s">
        <v>511</v>
      </c>
      <c r="G286" s="36"/>
      <c r="H286" s="36"/>
      <c r="I286" s="187"/>
      <c r="J286" s="36"/>
      <c r="K286" s="36"/>
      <c r="L286" s="39"/>
      <c r="M286" s="188"/>
      <c r="N286" s="189"/>
      <c r="O286" s="64"/>
      <c r="P286" s="64"/>
      <c r="Q286" s="64"/>
      <c r="R286" s="64"/>
      <c r="S286" s="64"/>
      <c r="T286" s="65"/>
      <c r="U286" s="34"/>
      <c r="V286" s="34"/>
      <c r="W286" s="34"/>
      <c r="X286" s="34"/>
      <c r="Y286" s="34"/>
      <c r="Z286" s="34"/>
      <c r="AA286" s="34"/>
      <c r="AB286" s="34"/>
      <c r="AC286" s="34"/>
      <c r="AD286" s="34"/>
      <c r="AE286" s="34"/>
      <c r="AT286" s="17" t="s">
        <v>154</v>
      </c>
      <c r="AU286" s="17" t="s">
        <v>84</v>
      </c>
    </row>
    <row r="287" spans="1:65" s="13" customFormat="1">
      <c r="B287" s="190"/>
      <c r="C287" s="191"/>
      <c r="D287" s="192" t="s">
        <v>156</v>
      </c>
      <c r="E287" s="193" t="s">
        <v>18</v>
      </c>
      <c r="F287" s="194" t="s">
        <v>501</v>
      </c>
      <c r="G287" s="191"/>
      <c r="H287" s="195">
        <v>1.5</v>
      </c>
      <c r="I287" s="196"/>
      <c r="J287" s="191"/>
      <c r="K287" s="191"/>
      <c r="L287" s="197"/>
      <c r="M287" s="198"/>
      <c r="N287" s="199"/>
      <c r="O287" s="199"/>
      <c r="P287" s="199"/>
      <c r="Q287" s="199"/>
      <c r="R287" s="199"/>
      <c r="S287" s="199"/>
      <c r="T287" s="200"/>
      <c r="AT287" s="201" t="s">
        <v>156</v>
      </c>
      <c r="AU287" s="201" t="s">
        <v>84</v>
      </c>
      <c r="AV287" s="13" t="s">
        <v>84</v>
      </c>
      <c r="AW287" s="13" t="s">
        <v>36</v>
      </c>
      <c r="AX287" s="13" t="s">
        <v>82</v>
      </c>
      <c r="AY287" s="201" t="s">
        <v>144</v>
      </c>
    </row>
    <row r="288" spans="1:65" s="2" customFormat="1" ht="16.5" customHeight="1">
      <c r="A288" s="34"/>
      <c r="B288" s="35"/>
      <c r="C288" s="224" t="s">
        <v>512</v>
      </c>
      <c r="D288" s="224" t="s">
        <v>239</v>
      </c>
      <c r="E288" s="225" t="s">
        <v>513</v>
      </c>
      <c r="F288" s="226" t="s">
        <v>514</v>
      </c>
      <c r="G288" s="227" t="s">
        <v>168</v>
      </c>
      <c r="H288" s="228">
        <v>1.65</v>
      </c>
      <c r="I288" s="229"/>
      <c r="J288" s="228">
        <f>ROUND((ROUND(I288,2))*(ROUND(H288,2)),2)</f>
        <v>0</v>
      </c>
      <c r="K288" s="226" t="s">
        <v>151</v>
      </c>
      <c r="L288" s="230"/>
      <c r="M288" s="231" t="s">
        <v>18</v>
      </c>
      <c r="N288" s="232" t="s">
        <v>45</v>
      </c>
      <c r="O288" s="64"/>
      <c r="P288" s="181">
        <f>O288*H288</f>
        <v>0</v>
      </c>
      <c r="Q288" s="181">
        <v>1.26E-2</v>
      </c>
      <c r="R288" s="181">
        <f>Q288*H288</f>
        <v>2.0789999999999999E-2</v>
      </c>
      <c r="S288" s="181">
        <v>0</v>
      </c>
      <c r="T288" s="182">
        <f>S288*H288</f>
        <v>0</v>
      </c>
      <c r="U288" s="34"/>
      <c r="V288" s="34"/>
      <c r="W288" s="34"/>
      <c r="X288" s="34"/>
      <c r="Y288" s="34"/>
      <c r="Z288" s="34"/>
      <c r="AA288" s="34"/>
      <c r="AB288" s="34"/>
      <c r="AC288" s="34"/>
      <c r="AD288" s="34"/>
      <c r="AE288" s="34"/>
      <c r="AR288" s="183" t="s">
        <v>337</v>
      </c>
      <c r="AT288" s="183" t="s">
        <v>239</v>
      </c>
      <c r="AU288" s="183" t="s">
        <v>84</v>
      </c>
      <c r="AY288" s="17" t="s">
        <v>144</v>
      </c>
      <c r="BE288" s="184">
        <f>IF(N288="základní",J288,0)</f>
        <v>0</v>
      </c>
      <c r="BF288" s="184">
        <f>IF(N288="snížená",J288,0)</f>
        <v>0</v>
      </c>
      <c r="BG288" s="184">
        <f>IF(N288="zákl. přenesená",J288,0)</f>
        <v>0</v>
      </c>
      <c r="BH288" s="184">
        <f>IF(N288="sníž. přenesená",J288,0)</f>
        <v>0</v>
      </c>
      <c r="BI288" s="184">
        <f>IF(N288="nulová",J288,0)</f>
        <v>0</v>
      </c>
      <c r="BJ288" s="17" t="s">
        <v>82</v>
      </c>
      <c r="BK288" s="184">
        <f>ROUND((ROUND(I288,2))*(ROUND(H288,2)),2)</f>
        <v>0</v>
      </c>
      <c r="BL288" s="17" t="s">
        <v>249</v>
      </c>
      <c r="BM288" s="183" t="s">
        <v>515</v>
      </c>
    </row>
    <row r="289" spans="1:65" s="13" customFormat="1">
      <c r="B289" s="190"/>
      <c r="C289" s="191"/>
      <c r="D289" s="192" t="s">
        <v>156</v>
      </c>
      <c r="E289" s="191"/>
      <c r="F289" s="194" t="s">
        <v>516</v>
      </c>
      <c r="G289" s="191"/>
      <c r="H289" s="195">
        <v>1.65</v>
      </c>
      <c r="I289" s="196"/>
      <c r="J289" s="191"/>
      <c r="K289" s="191"/>
      <c r="L289" s="197"/>
      <c r="M289" s="198"/>
      <c r="N289" s="199"/>
      <c r="O289" s="199"/>
      <c r="P289" s="199"/>
      <c r="Q289" s="199"/>
      <c r="R289" s="199"/>
      <c r="S289" s="199"/>
      <c r="T289" s="200"/>
      <c r="AT289" s="201" t="s">
        <v>156</v>
      </c>
      <c r="AU289" s="201" t="s">
        <v>84</v>
      </c>
      <c r="AV289" s="13" t="s">
        <v>84</v>
      </c>
      <c r="AW289" s="13" t="s">
        <v>4</v>
      </c>
      <c r="AX289" s="13" t="s">
        <v>82</v>
      </c>
      <c r="AY289" s="201" t="s">
        <v>144</v>
      </c>
    </row>
    <row r="290" spans="1:65" s="2" customFormat="1" ht="33" customHeight="1">
      <c r="A290" s="34"/>
      <c r="B290" s="35"/>
      <c r="C290" s="173" t="s">
        <v>517</v>
      </c>
      <c r="D290" s="173" t="s">
        <v>147</v>
      </c>
      <c r="E290" s="174" t="s">
        <v>518</v>
      </c>
      <c r="F290" s="175" t="s">
        <v>519</v>
      </c>
      <c r="G290" s="176" t="s">
        <v>168</v>
      </c>
      <c r="H290" s="177">
        <v>1.5</v>
      </c>
      <c r="I290" s="178"/>
      <c r="J290" s="177">
        <f>ROUND((ROUND(I290,2))*(ROUND(H290,2)),2)</f>
        <v>0</v>
      </c>
      <c r="K290" s="175" t="s">
        <v>151</v>
      </c>
      <c r="L290" s="39"/>
      <c r="M290" s="179" t="s">
        <v>18</v>
      </c>
      <c r="N290" s="180" t="s">
        <v>45</v>
      </c>
      <c r="O290" s="64"/>
      <c r="P290" s="181">
        <f>O290*H290</f>
        <v>0</v>
      </c>
      <c r="Q290" s="181">
        <v>0</v>
      </c>
      <c r="R290" s="181">
        <f>Q290*H290</f>
        <v>0</v>
      </c>
      <c r="S290" s="181">
        <v>0</v>
      </c>
      <c r="T290" s="182">
        <f>S290*H290</f>
        <v>0</v>
      </c>
      <c r="U290" s="34"/>
      <c r="V290" s="34"/>
      <c r="W290" s="34"/>
      <c r="X290" s="34"/>
      <c r="Y290" s="34"/>
      <c r="Z290" s="34"/>
      <c r="AA290" s="34"/>
      <c r="AB290" s="34"/>
      <c r="AC290" s="34"/>
      <c r="AD290" s="34"/>
      <c r="AE290" s="34"/>
      <c r="AR290" s="183" t="s">
        <v>249</v>
      </c>
      <c r="AT290" s="183" t="s">
        <v>147</v>
      </c>
      <c r="AU290" s="183" t="s">
        <v>84</v>
      </c>
      <c r="AY290" s="17" t="s">
        <v>144</v>
      </c>
      <c r="BE290" s="184">
        <f>IF(N290="základní",J290,0)</f>
        <v>0</v>
      </c>
      <c r="BF290" s="184">
        <f>IF(N290="snížená",J290,0)</f>
        <v>0</v>
      </c>
      <c r="BG290" s="184">
        <f>IF(N290="zákl. přenesená",J290,0)</f>
        <v>0</v>
      </c>
      <c r="BH290" s="184">
        <f>IF(N290="sníž. přenesená",J290,0)</f>
        <v>0</v>
      </c>
      <c r="BI290" s="184">
        <f>IF(N290="nulová",J290,0)</f>
        <v>0</v>
      </c>
      <c r="BJ290" s="17" t="s">
        <v>82</v>
      </c>
      <c r="BK290" s="184">
        <f>ROUND((ROUND(I290,2))*(ROUND(H290,2)),2)</f>
        <v>0</v>
      </c>
      <c r="BL290" s="17" t="s">
        <v>249</v>
      </c>
      <c r="BM290" s="183" t="s">
        <v>520</v>
      </c>
    </row>
    <row r="291" spans="1:65" s="2" customFormat="1">
      <c r="A291" s="34"/>
      <c r="B291" s="35"/>
      <c r="C291" s="36"/>
      <c r="D291" s="185" t="s">
        <v>154</v>
      </c>
      <c r="E291" s="36"/>
      <c r="F291" s="186" t="s">
        <v>521</v>
      </c>
      <c r="G291" s="36"/>
      <c r="H291" s="36"/>
      <c r="I291" s="187"/>
      <c r="J291" s="36"/>
      <c r="K291" s="36"/>
      <c r="L291" s="39"/>
      <c r="M291" s="188"/>
      <c r="N291" s="189"/>
      <c r="O291" s="64"/>
      <c r="P291" s="64"/>
      <c r="Q291" s="64"/>
      <c r="R291" s="64"/>
      <c r="S291" s="64"/>
      <c r="T291" s="65"/>
      <c r="U291" s="34"/>
      <c r="V291" s="34"/>
      <c r="W291" s="34"/>
      <c r="X291" s="34"/>
      <c r="Y291" s="34"/>
      <c r="Z291" s="34"/>
      <c r="AA291" s="34"/>
      <c r="AB291" s="34"/>
      <c r="AC291" s="34"/>
      <c r="AD291" s="34"/>
      <c r="AE291" s="34"/>
      <c r="AT291" s="17" t="s">
        <v>154</v>
      </c>
      <c r="AU291" s="17" t="s">
        <v>84</v>
      </c>
    </row>
    <row r="292" spans="1:65" s="2" customFormat="1" ht="49.15" customHeight="1">
      <c r="A292" s="34"/>
      <c r="B292" s="35"/>
      <c r="C292" s="173" t="s">
        <v>522</v>
      </c>
      <c r="D292" s="173" t="s">
        <v>147</v>
      </c>
      <c r="E292" s="174" t="s">
        <v>523</v>
      </c>
      <c r="F292" s="175" t="s">
        <v>524</v>
      </c>
      <c r="G292" s="176" t="s">
        <v>323</v>
      </c>
      <c r="H292" s="177">
        <v>0.02</v>
      </c>
      <c r="I292" s="178"/>
      <c r="J292" s="177">
        <f>ROUND((ROUND(I292,2))*(ROUND(H292,2)),2)</f>
        <v>0</v>
      </c>
      <c r="K292" s="175" t="s">
        <v>151</v>
      </c>
      <c r="L292" s="39"/>
      <c r="M292" s="179" t="s">
        <v>18</v>
      </c>
      <c r="N292" s="180" t="s">
        <v>45</v>
      </c>
      <c r="O292" s="64"/>
      <c r="P292" s="181">
        <f>O292*H292</f>
        <v>0</v>
      </c>
      <c r="Q292" s="181">
        <v>0</v>
      </c>
      <c r="R292" s="181">
        <f>Q292*H292</f>
        <v>0</v>
      </c>
      <c r="S292" s="181">
        <v>0</v>
      </c>
      <c r="T292" s="182">
        <f>S292*H292</f>
        <v>0</v>
      </c>
      <c r="U292" s="34"/>
      <c r="V292" s="34"/>
      <c r="W292" s="34"/>
      <c r="X292" s="34"/>
      <c r="Y292" s="34"/>
      <c r="Z292" s="34"/>
      <c r="AA292" s="34"/>
      <c r="AB292" s="34"/>
      <c r="AC292" s="34"/>
      <c r="AD292" s="34"/>
      <c r="AE292" s="34"/>
      <c r="AR292" s="183" t="s">
        <v>249</v>
      </c>
      <c r="AT292" s="183" t="s">
        <v>147</v>
      </c>
      <c r="AU292" s="183" t="s">
        <v>84</v>
      </c>
      <c r="AY292" s="17" t="s">
        <v>144</v>
      </c>
      <c r="BE292" s="184">
        <f>IF(N292="základní",J292,0)</f>
        <v>0</v>
      </c>
      <c r="BF292" s="184">
        <f>IF(N292="snížená",J292,0)</f>
        <v>0</v>
      </c>
      <c r="BG292" s="184">
        <f>IF(N292="zákl. přenesená",J292,0)</f>
        <v>0</v>
      </c>
      <c r="BH292" s="184">
        <f>IF(N292="sníž. přenesená",J292,0)</f>
        <v>0</v>
      </c>
      <c r="BI292" s="184">
        <f>IF(N292="nulová",J292,0)</f>
        <v>0</v>
      </c>
      <c r="BJ292" s="17" t="s">
        <v>82</v>
      </c>
      <c r="BK292" s="184">
        <f>ROUND((ROUND(I292,2))*(ROUND(H292,2)),2)</f>
        <v>0</v>
      </c>
      <c r="BL292" s="17" t="s">
        <v>249</v>
      </c>
      <c r="BM292" s="183" t="s">
        <v>525</v>
      </c>
    </row>
    <row r="293" spans="1:65" s="2" customFormat="1">
      <c r="A293" s="34"/>
      <c r="B293" s="35"/>
      <c r="C293" s="36"/>
      <c r="D293" s="185" t="s">
        <v>154</v>
      </c>
      <c r="E293" s="36"/>
      <c r="F293" s="186" t="s">
        <v>526</v>
      </c>
      <c r="G293" s="36"/>
      <c r="H293" s="36"/>
      <c r="I293" s="187"/>
      <c r="J293" s="36"/>
      <c r="K293" s="36"/>
      <c r="L293" s="39"/>
      <c r="M293" s="188"/>
      <c r="N293" s="189"/>
      <c r="O293" s="64"/>
      <c r="P293" s="64"/>
      <c r="Q293" s="64"/>
      <c r="R293" s="64"/>
      <c r="S293" s="64"/>
      <c r="T293" s="65"/>
      <c r="U293" s="34"/>
      <c r="V293" s="34"/>
      <c r="W293" s="34"/>
      <c r="X293" s="34"/>
      <c r="Y293" s="34"/>
      <c r="Z293" s="34"/>
      <c r="AA293" s="34"/>
      <c r="AB293" s="34"/>
      <c r="AC293" s="34"/>
      <c r="AD293" s="34"/>
      <c r="AE293" s="34"/>
      <c r="AT293" s="17" t="s">
        <v>154</v>
      </c>
      <c r="AU293" s="17" t="s">
        <v>84</v>
      </c>
    </row>
    <row r="294" spans="1:65" s="2" customFormat="1" ht="49.15" customHeight="1">
      <c r="A294" s="34"/>
      <c r="B294" s="35"/>
      <c r="C294" s="173" t="s">
        <v>527</v>
      </c>
      <c r="D294" s="173" t="s">
        <v>147</v>
      </c>
      <c r="E294" s="174" t="s">
        <v>528</v>
      </c>
      <c r="F294" s="175" t="s">
        <v>529</v>
      </c>
      <c r="G294" s="176" t="s">
        <v>323</v>
      </c>
      <c r="H294" s="177">
        <v>0.02</v>
      </c>
      <c r="I294" s="178"/>
      <c r="J294" s="177">
        <f>ROUND((ROUND(I294,2))*(ROUND(H294,2)),2)</f>
        <v>0</v>
      </c>
      <c r="K294" s="175" t="s">
        <v>151</v>
      </c>
      <c r="L294" s="39"/>
      <c r="M294" s="179" t="s">
        <v>18</v>
      </c>
      <c r="N294" s="180" t="s">
        <v>45</v>
      </c>
      <c r="O294" s="64"/>
      <c r="P294" s="181">
        <f>O294*H294</f>
        <v>0</v>
      </c>
      <c r="Q294" s="181">
        <v>0</v>
      </c>
      <c r="R294" s="181">
        <f>Q294*H294</f>
        <v>0</v>
      </c>
      <c r="S294" s="181">
        <v>0</v>
      </c>
      <c r="T294" s="182">
        <f>S294*H294</f>
        <v>0</v>
      </c>
      <c r="U294" s="34"/>
      <c r="V294" s="34"/>
      <c r="W294" s="34"/>
      <c r="X294" s="34"/>
      <c r="Y294" s="34"/>
      <c r="Z294" s="34"/>
      <c r="AA294" s="34"/>
      <c r="AB294" s="34"/>
      <c r="AC294" s="34"/>
      <c r="AD294" s="34"/>
      <c r="AE294" s="34"/>
      <c r="AR294" s="183" t="s">
        <v>249</v>
      </c>
      <c r="AT294" s="183" t="s">
        <v>147</v>
      </c>
      <c r="AU294" s="183" t="s">
        <v>84</v>
      </c>
      <c r="AY294" s="17" t="s">
        <v>144</v>
      </c>
      <c r="BE294" s="184">
        <f>IF(N294="základní",J294,0)</f>
        <v>0</v>
      </c>
      <c r="BF294" s="184">
        <f>IF(N294="snížená",J294,0)</f>
        <v>0</v>
      </c>
      <c r="BG294" s="184">
        <f>IF(N294="zákl. přenesená",J294,0)</f>
        <v>0</v>
      </c>
      <c r="BH294" s="184">
        <f>IF(N294="sníž. přenesená",J294,0)</f>
        <v>0</v>
      </c>
      <c r="BI294" s="184">
        <f>IF(N294="nulová",J294,0)</f>
        <v>0</v>
      </c>
      <c r="BJ294" s="17" t="s">
        <v>82</v>
      </c>
      <c r="BK294" s="184">
        <f>ROUND((ROUND(I294,2))*(ROUND(H294,2)),2)</f>
        <v>0</v>
      </c>
      <c r="BL294" s="17" t="s">
        <v>249</v>
      </c>
      <c r="BM294" s="183" t="s">
        <v>530</v>
      </c>
    </row>
    <row r="295" spans="1:65" s="2" customFormat="1">
      <c r="A295" s="34"/>
      <c r="B295" s="35"/>
      <c r="C295" s="36"/>
      <c r="D295" s="185" t="s">
        <v>154</v>
      </c>
      <c r="E295" s="36"/>
      <c r="F295" s="186" t="s">
        <v>531</v>
      </c>
      <c r="G295" s="36"/>
      <c r="H295" s="36"/>
      <c r="I295" s="187"/>
      <c r="J295" s="36"/>
      <c r="K295" s="36"/>
      <c r="L295" s="39"/>
      <c r="M295" s="188"/>
      <c r="N295" s="189"/>
      <c r="O295" s="64"/>
      <c r="P295" s="64"/>
      <c r="Q295" s="64"/>
      <c r="R295" s="64"/>
      <c r="S295" s="64"/>
      <c r="T295" s="65"/>
      <c r="U295" s="34"/>
      <c r="V295" s="34"/>
      <c r="W295" s="34"/>
      <c r="X295" s="34"/>
      <c r="Y295" s="34"/>
      <c r="Z295" s="34"/>
      <c r="AA295" s="34"/>
      <c r="AB295" s="34"/>
      <c r="AC295" s="34"/>
      <c r="AD295" s="34"/>
      <c r="AE295" s="34"/>
      <c r="AT295" s="17" t="s">
        <v>154</v>
      </c>
      <c r="AU295" s="17" t="s">
        <v>84</v>
      </c>
    </row>
    <row r="296" spans="1:65" s="12" customFormat="1" ht="22.9" customHeight="1">
      <c r="B296" s="157"/>
      <c r="C296" s="158"/>
      <c r="D296" s="159" t="s">
        <v>73</v>
      </c>
      <c r="E296" s="171" t="s">
        <v>532</v>
      </c>
      <c r="F296" s="171" t="s">
        <v>533</v>
      </c>
      <c r="G296" s="158"/>
      <c r="H296" s="158"/>
      <c r="I296" s="161"/>
      <c r="J296" s="172">
        <f>BK296</f>
        <v>0</v>
      </c>
      <c r="K296" s="158"/>
      <c r="L296" s="163"/>
      <c r="M296" s="164"/>
      <c r="N296" s="165"/>
      <c r="O296" s="165"/>
      <c r="P296" s="166">
        <f>SUM(P297:P312)</f>
        <v>0</v>
      </c>
      <c r="Q296" s="165"/>
      <c r="R296" s="166">
        <f>SUM(R297:R312)</f>
        <v>0.29308949999999995</v>
      </c>
      <c r="S296" s="165"/>
      <c r="T296" s="167">
        <f>SUM(T297:T312)</f>
        <v>2.7217500000000001</v>
      </c>
      <c r="AR296" s="168" t="s">
        <v>84</v>
      </c>
      <c r="AT296" s="169" t="s">
        <v>73</v>
      </c>
      <c r="AU296" s="169" t="s">
        <v>82</v>
      </c>
      <c r="AY296" s="168" t="s">
        <v>144</v>
      </c>
      <c r="BK296" s="170">
        <f>SUM(BK297:BK312)</f>
        <v>0</v>
      </c>
    </row>
    <row r="297" spans="1:65" s="2" customFormat="1" ht="49.15" customHeight="1">
      <c r="A297" s="34"/>
      <c r="B297" s="35"/>
      <c r="C297" s="173" t="s">
        <v>534</v>
      </c>
      <c r="D297" s="173" t="s">
        <v>147</v>
      </c>
      <c r="E297" s="174" t="s">
        <v>535</v>
      </c>
      <c r="F297" s="175" t="s">
        <v>536</v>
      </c>
      <c r="G297" s="176" t="s">
        <v>168</v>
      </c>
      <c r="H297" s="177">
        <v>28.65</v>
      </c>
      <c r="I297" s="178"/>
      <c r="J297" s="177">
        <f>ROUND((ROUND(I297,2))*(ROUND(H297,2)),2)</f>
        <v>0</v>
      </c>
      <c r="K297" s="175" t="s">
        <v>151</v>
      </c>
      <c r="L297" s="39"/>
      <c r="M297" s="179" t="s">
        <v>18</v>
      </c>
      <c r="N297" s="180" t="s">
        <v>45</v>
      </c>
      <c r="O297" s="64"/>
      <c r="P297" s="181">
        <f>O297*H297</f>
        <v>0</v>
      </c>
      <c r="Q297" s="181">
        <v>1.023E-2</v>
      </c>
      <c r="R297" s="181">
        <f>Q297*H297</f>
        <v>0.29308949999999995</v>
      </c>
      <c r="S297" s="181">
        <v>0</v>
      </c>
      <c r="T297" s="182">
        <f>S297*H297</f>
        <v>0</v>
      </c>
      <c r="U297" s="34"/>
      <c r="V297" s="34"/>
      <c r="W297" s="34"/>
      <c r="X297" s="34"/>
      <c r="Y297" s="34"/>
      <c r="Z297" s="34"/>
      <c r="AA297" s="34"/>
      <c r="AB297" s="34"/>
      <c r="AC297" s="34"/>
      <c r="AD297" s="34"/>
      <c r="AE297" s="34"/>
      <c r="AR297" s="183" t="s">
        <v>249</v>
      </c>
      <c r="AT297" s="183" t="s">
        <v>147</v>
      </c>
      <c r="AU297" s="183" t="s">
        <v>84</v>
      </c>
      <c r="AY297" s="17" t="s">
        <v>144</v>
      </c>
      <c r="BE297" s="184">
        <f>IF(N297="základní",J297,0)</f>
        <v>0</v>
      </c>
      <c r="BF297" s="184">
        <f>IF(N297="snížená",J297,0)</f>
        <v>0</v>
      </c>
      <c r="BG297" s="184">
        <f>IF(N297="zákl. přenesená",J297,0)</f>
        <v>0</v>
      </c>
      <c r="BH297" s="184">
        <f>IF(N297="sníž. přenesená",J297,0)</f>
        <v>0</v>
      </c>
      <c r="BI297" s="184">
        <f>IF(N297="nulová",J297,0)</f>
        <v>0</v>
      </c>
      <c r="BJ297" s="17" t="s">
        <v>82</v>
      </c>
      <c r="BK297" s="184">
        <f>ROUND((ROUND(I297,2))*(ROUND(H297,2)),2)</f>
        <v>0</v>
      </c>
      <c r="BL297" s="17" t="s">
        <v>249</v>
      </c>
      <c r="BM297" s="183" t="s">
        <v>537</v>
      </c>
    </row>
    <row r="298" spans="1:65" s="2" customFormat="1">
      <c r="A298" s="34"/>
      <c r="B298" s="35"/>
      <c r="C298" s="36"/>
      <c r="D298" s="185" t="s">
        <v>154</v>
      </c>
      <c r="E298" s="36"/>
      <c r="F298" s="186" t="s">
        <v>538</v>
      </c>
      <c r="G298" s="36"/>
      <c r="H298" s="36"/>
      <c r="I298" s="187"/>
      <c r="J298" s="36"/>
      <c r="K298" s="36"/>
      <c r="L298" s="39"/>
      <c r="M298" s="188"/>
      <c r="N298" s="189"/>
      <c r="O298" s="64"/>
      <c r="P298" s="64"/>
      <c r="Q298" s="64"/>
      <c r="R298" s="64"/>
      <c r="S298" s="64"/>
      <c r="T298" s="65"/>
      <c r="U298" s="34"/>
      <c r="V298" s="34"/>
      <c r="W298" s="34"/>
      <c r="X298" s="34"/>
      <c r="Y298" s="34"/>
      <c r="Z298" s="34"/>
      <c r="AA298" s="34"/>
      <c r="AB298" s="34"/>
      <c r="AC298" s="34"/>
      <c r="AD298" s="34"/>
      <c r="AE298" s="34"/>
      <c r="AT298" s="17" t="s">
        <v>154</v>
      </c>
      <c r="AU298" s="17" t="s">
        <v>84</v>
      </c>
    </row>
    <row r="299" spans="1:65" s="13" customFormat="1">
      <c r="B299" s="190"/>
      <c r="C299" s="191"/>
      <c r="D299" s="192" t="s">
        <v>156</v>
      </c>
      <c r="E299" s="193" t="s">
        <v>18</v>
      </c>
      <c r="F299" s="194" t="s">
        <v>539</v>
      </c>
      <c r="G299" s="191"/>
      <c r="H299" s="195">
        <v>12.75</v>
      </c>
      <c r="I299" s="196"/>
      <c r="J299" s="191"/>
      <c r="K299" s="191"/>
      <c r="L299" s="197"/>
      <c r="M299" s="198"/>
      <c r="N299" s="199"/>
      <c r="O299" s="199"/>
      <c r="P299" s="199"/>
      <c r="Q299" s="199"/>
      <c r="R299" s="199"/>
      <c r="S299" s="199"/>
      <c r="T299" s="200"/>
      <c r="AT299" s="201" t="s">
        <v>156</v>
      </c>
      <c r="AU299" s="201" t="s">
        <v>84</v>
      </c>
      <c r="AV299" s="13" t="s">
        <v>84</v>
      </c>
      <c r="AW299" s="13" t="s">
        <v>36</v>
      </c>
      <c r="AX299" s="13" t="s">
        <v>74</v>
      </c>
      <c r="AY299" s="201" t="s">
        <v>144</v>
      </c>
    </row>
    <row r="300" spans="1:65" s="13" customFormat="1">
      <c r="B300" s="190"/>
      <c r="C300" s="191"/>
      <c r="D300" s="192" t="s">
        <v>156</v>
      </c>
      <c r="E300" s="193" t="s">
        <v>18</v>
      </c>
      <c r="F300" s="194" t="s">
        <v>540</v>
      </c>
      <c r="G300" s="191"/>
      <c r="H300" s="195">
        <v>8.1</v>
      </c>
      <c r="I300" s="196"/>
      <c r="J300" s="191"/>
      <c r="K300" s="191"/>
      <c r="L300" s="197"/>
      <c r="M300" s="198"/>
      <c r="N300" s="199"/>
      <c r="O300" s="199"/>
      <c r="P300" s="199"/>
      <c r="Q300" s="199"/>
      <c r="R300" s="199"/>
      <c r="S300" s="199"/>
      <c r="T300" s="200"/>
      <c r="AT300" s="201" t="s">
        <v>156</v>
      </c>
      <c r="AU300" s="201" t="s">
        <v>84</v>
      </c>
      <c r="AV300" s="13" t="s">
        <v>84</v>
      </c>
      <c r="AW300" s="13" t="s">
        <v>36</v>
      </c>
      <c r="AX300" s="13" t="s">
        <v>74</v>
      </c>
      <c r="AY300" s="201" t="s">
        <v>144</v>
      </c>
    </row>
    <row r="301" spans="1:65" s="13" customFormat="1">
      <c r="B301" s="190"/>
      <c r="C301" s="191"/>
      <c r="D301" s="192" t="s">
        <v>156</v>
      </c>
      <c r="E301" s="193" t="s">
        <v>18</v>
      </c>
      <c r="F301" s="194" t="s">
        <v>541</v>
      </c>
      <c r="G301" s="191"/>
      <c r="H301" s="195">
        <v>7.8</v>
      </c>
      <c r="I301" s="196"/>
      <c r="J301" s="191"/>
      <c r="K301" s="191"/>
      <c r="L301" s="197"/>
      <c r="M301" s="198"/>
      <c r="N301" s="199"/>
      <c r="O301" s="199"/>
      <c r="P301" s="199"/>
      <c r="Q301" s="199"/>
      <c r="R301" s="199"/>
      <c r="S301" s="199"/>
      <c r="T301" s="200"/>
      <c r="AT301" s="201" t="s">
        <v>156</v>
      </c>
      <c r="AU301" s="201" t="s">
        <v>84</v>
      </c>
      <c r="AV301" s="13" t="s">
        <v>84</v>
      </c>
      <c r="AW301" s="13" t="s">
        <v>36</v>
      </c>
      <c r="AX301" s="13" t="s">
        <v>74</v>
      </c>
      <c r="AY301" s="201" t="s">
        <v>144</v>
      </c>
    </row>
    <row r="302" spans="1:65" s="14" customFormat="1">
      <c r="B302" s="202"/>
      <c r="C302" s="203"/>
      <c r="D302" s="192" t="s">
        <v>156</v>
      </c>
      <c r="E302" s="204" t="s">
        <v>18</v>
      </c>
      <c r="F302" s="205" t="s">
        <v>165</v>
      </c>
      <c r="G302" s="203"/>
      <c r="H302" s="206">
        <v>28.65</v>
      </c>
      <c r="I302" s="207"/>
      <c r="J302" s="203"/>
      <c r="K302" s="203"/>
      <c r="L302" s="208"/>
      <c r="M302" s="209"/>
      <c r="N302" s="210"/>
      <c r="O302" s="210"/>
      <c r="P302" s="210"/>
      <c r="Q302" s="210"/>
      <c r="R302" s="210"/>
      <c r="S302" s="210"/>
      <c r="T302" s="211"/>
      <c r="AT302" s="212" t="s">
        <v>156</v>
      </c>
      <c r="AU302" s="212" t="s">
        <v>84</v>
      </c>
      <c r="AV302" s="14" t="s">
        <v>152</v>
      </c>
      <c r="AW302" s="14" t="s">
        <v>36</v>
      </c>
      <c r="AX302" s="14" t="s">
        <v>82</v>
      </c>
      <c r="AY302" s="212" t="s">
        <v>144</v>
      </c>
    </row>
    <row r="303" spans="1:65" s="2" customFormat="1" ht="24.2" customHeight="1">
      <c r="A303" s="34"/>
      <c r="B303" s="35"/>
      <c r="C303" s="173" t="s">
        <v>542</v>
      </c>
      <c r="D303" s="173" t="s">
        <v>147</v>
      </c>
      <c r="E303" s="174" t="s">
        <v>543</v>
      </c>
      <c r="F303" s="175" t="s">
        <v>544</v>
      </c>
      <c r="G303" s="176" t="s">
        <v>168</v>
      </c>
      <c r="H303" s="177">
        <v>28.65</v>
      </c>
      <c r="I303" s="178"/>
      <c r="J303" s="177">
        <f>ROUND((ROUND(I303,2))*(ROUND(H303,2)),2)</f>
        <v>0</v>
      </c>
      <c r="K303" s="175" t="s">
        <v>151</v>
      </c>
      <c r="L303" s="39"/>
      <c r="M303" s="179" t="s">
        <v>18</v>
      </c>
      <c r="N303" s="180" t="s">
        <v>45</v>
      </c>
      <c r="O303" s="64"/>
      <c r="P303" s="181">
        <f>O303*H303</f>
        <v>0</v>
      </c>
      <c r="Q303" s="181">
        <v>0</v>
      </c>
      <c r="R303" s="181">
        <f>Q303*H303</f>
        <v>0</v>
      </c>
      <c r="S303" s="181">
        <v>9.5000000000000001E-2</v>
      </c>
      <c r="T303" s="182">
        <f>S303*H303</f>
        <v>2.7217500000000001</v>
      </c>
      <c r="U303" s="34"/>
      <c r="V303" s="34"/>
      <c r="W303" s="34"/>
      <c r="X303" s="34"/>
      <c r="Y303" s="34"/>
      <c r="Z303" s="34"/>
      <c r="AA303" s="34"/>
      <c r="AB303" s="34"/>
      <c r="AC303" s="34"/>
      <c r="AD303" s="34"/>
      <c r="AE303" s="34"/>
      <c r="AR303" s="183" t="s">
        <v>249</v>
      </c>
      <c r="AT303" s="183" t="s">
        <v>147</v>
      </c>
      <c r="AU303" s="183" t="s">
        <v>84</v>
      </c>
      <c r="AY303" s="17" t="s">
        <v>144</v>
      </c>
      <c r="BE303" s="184">
        <f>IF(N303="základní",J303,0)</f>
        <v>0</v>
      </c>
      <c r="BF303" s="184">
        <f>IF(N303="snížená",J303,0)</f>
        <v>0</v>
      </c>
      <c r="BG303" s="184">
        <f>IF(N303="zákl. přenesená",J303,0)</f>
        <v>0</v>
      </c>
      <c r="BH303" s="184">
        <f>IF(N303="sníž. přenesená",J303,0)</f>
        <v>0</v>
      </c>
      <c r="BI303" s="184">
        <f>IF(N303="nulová",J303,0)</f>
        <v>0</v>
      </c>
      <c r="BJ303" s="17" t="s">
        <v>82</v>
      </c>
      <c r="BK303" s="184">
        <f>ROUND((ROUND(I303,2))*(ROUND(H303,2)),2)</f>
        <v>0</v>
      </c>
      <c r="BL303" s="17" t="s">
        <v>249</v>
      </c>
      <c r="BM303" s="183" t="s">
        <v>545</v>
      </c>
    </row>
    <row r="304" spans="1:65" s="2" customFormat="1">
      <c r="A304" s="34"/>
      <c r="B304" s="35"/>
      <c r="C304" s="36"/>
      <c r="D304" s="185" t="s">
        <v>154</v>
      </c>
      <c r="E304" s="36"/>
      <c r="F304" s="186" t="s">
        <v>546</v>
      </c>
      <c r="G304" s="36"/>
      <c r="H304" s="36"/>
      <c r="I304" s="187"/>
      <c r="J304" s="36"/>
      <c r="K304" s="36"/>
      <c r="L304" s="39"/>
      <c r="M304" s="188"/>
      <c r="N304" s="189"/>
      <c r="O304" s="64"/>
      <c r="P304" s="64"/>
      <c r="Q304" s="64"/>
      <c r="R304" s="64"/>
      <c r="S304" s="64"/>
      <c r="T304" s="65"/>
      <c r="U304" s="34"/>
      <c r="V304" s="34"/>
      <c r="W304" s="34"/>
      <c r="X304" s="34"/>
      <c r="Y304" s="34"/>
      <c r="Z304" s="34"/>
      <c r="AA304" s="34"/>
      <c r="AB304" s="34"/>
      <c r="AC304" s="34"/>
      <c r="AD304" s="34"/>
      <c r="AE304" s="34"/>
      <c r="AT304" s="17" t="s">
        <v>154</v>
      </c>
      <c r="AU304" s="17" t="s">
        <v>84</v>
      </c>
    </row>
    <row r="305" spans="1:65" s="13" customFormat="1">
      <c r="B305" s="190"/>
      <c r="C305" s="191"/>
      <c r="D305" s="192" t="s">
        <v>156</v>
      </c>
      <c r="E305" s="193" t="s">
        <v>18</v>
      </c>
      <c r="F305" s="194" t="s">
        <v>539</v>
      </c>
      <c r="G305" s="191"/>
      <c r="H305" s="195">
        <v>12.75</v>
      </c>
      <c r="I305" s="196"/>
      <c r="J305" s="191"/>
      <c r="K305" s="191"/>
      <c r="L305" s="197"/>
      <c r="M305" s="198"/>
      <c r="N305" s="199"/>
      <c r="O305" s="199"/>
      <c r="P305" s="199"/>
      <c r="Q305" s="199"/>
      <c r="R305" s="199"/>
      <c r="S305" s="199"/>
      <c r="T305" s="200"/>
      <c r="AT305" s="201" t="s">
        <v>156</v>
      </c>
      <c r="AU305" s="201" t="s">
        <v>84</v>
      </c>
      <c r="AV305" s="13" t="s">
        <v>84</v>
      </c>
      <c r="AW305" s="13" t="s">
        <v>36</v>
      </c>
      <c r="AX305" s="13" t="s">
        <v>74</v>
      </c>
      <c r="AY305" s="201" t="s">
        <v>144</v>
      </c>
    </row>
    <row r="306" spans="1:65" s="13" customFormat="1">
      <c r="B306" s="190"/>
      <c r="C306" s="191"/>
      <c r="D306" s="192" t="s">
        <v>156</v>
      </c>
      <c r="E306" s="193" t="s">
        <v>18</v>
      </c>
      <c r="F306" s="194" t="s">
        <v>540</v>
      </c>
      <c r="G306" s="191"/>
      <c r="H306" s="195">
        <v>8.1</v>
      </c>
      <c r="I306" s="196"/>
      <c r="J306" s="191"/>
      <c r="K306" s="191"/>
      <c r="L306" s="197"/>
      <c r="M306" s="198"/>
      <c r="N306" s="199"/>
      <c r="O306" s="199"/>
      <c r="P306" s="199"/>
      <c r="Q306" s="199"/>
      <c r="R306" s="199"/>
      <c r="S306" s="199"/>
      <c r="T306" s="200"/>
      <c r="AT306" s="201" t="s">
        <v>156</v>
      </c>
      <c r="AU306" s="201" t="s">
        <v>84</v>
      </c>
      <c r="AV306" s="13" t="s">
        <v>84</v>
      </c>
      <c r="AW306" s="13" t="s">
        <v>36</v>
      </c>
      <c r="AX306" s="13" t="s">
        <v>74</v>
      </c>
      <c r="AY306" s="201" t="s">
        <v>144</v>
      </c>
    </row>
    <row r="307" spans="1:65" s="13" customFormat="1">
      <c r="B307" s="190"/>
      <c r="C307" s="191"/>
      <c r="D307" s="192" t="s">
        <v>156</v>
      </c>
      <c r="E307" s="193" t="s">
        <v>18</v>
      </c>
      <c r="F307" s="194" t="s">
        <v>541</v>
      </c>
      <c r="G307" s="191"/>
      <c r="H307" s="195">
        <v>7.8</v>
      </c>
      <c r="I307" s="196"/>
      <c r="J307" s="191"/>
      <c r="K307" s="191"/>
      <c r="L307" s="197"/>
      <c r="M307" s="198"/>
      <c r="N307" s="199"/>
      <c r="O307" s="199"/>
      <c r="P307" s="199"/>
      <c r="Q307" s="199"/>
      <c r="R307" s="199"/>
      <c r="S307" s="199"/>
      <c r="T307" s="200"/>
      <c r="AT307" s="201" t="s">
        <v>156</v>
      </c>
      <c r="AU307" s="201" t="s">
        <v>84</v>
      </c>
      <c r="AV307" s="13" t="s">
        <v>84</v>
      </c>
      <c r="AW307" s="13" t="s">
        <v>36</v>
      </c>
      <c r="AX307" s="13" t="s">
        <v>74</v>
      </c>
      <c r="AY307" s="201" t="s">
        <v>144</v>
      </c>
    </row>
    <row r="308" spans="1:65" s="14" customFormat="1">
      <c r="B308" s="202"/>
      <c r="C308" s="203"/>
      <c r="D308" s="192" t="s">
        <v>156</v>
      </c>
      <c r="E308" s="204" t="s">
        <v>18</v>
      </c>
      <c r="F308" s="205" t="s">
        <v>165</v>
      </c>
      <c r="G308" s="203"/>
      <c r="H308" s="206">
        <v>28.65</v>
      </c>
      <c r="I308" s="207"/>
      <c r="J308" s="203"/>
      <c r="K308" s="203"/>
      <c r="L308" s="208"/>
      <c r="M308" s="209"/>
      <c r="N308" s="210"/>
      <c r="O308" s="210"/>
      <c r="P308" s="210"/>
      <c r="Q308" s="210"/>
      <c r="R308" s="210"/>
      <c r="S308" s="210"/>
      <c r="T308" s="211"/>
      <c r="AT308" s="212" t="s">
        <v>156</v>
      </c>
      <c r="AU308" s="212" t="s">
        <v>84</v>
      </c>
      <c r="AV308" s="14" t="s">
        <v>152</v>
      </c>
      <c r="AW308" s="14" t="s">
        <v>36</v>
      </c>
      <c r="AX308" s="14" t="s">
        <v>82</v>
      </c>
      <c r="AY308" s="212" t="s">
        <v>144</v>
      </c>
    </row>
    <row r="309" spans="1:65" s="2" customFormat="1" ht="49.15" customHeight="1">
      <c r="A309" s="34"/>
      <c r="B309" s="35"/>
      <c r="C309" s="173" t="s">
        <v>547</v>
      </c>
      <c r="D309" s="173" t="s">
        <v>147</v>
      </c>
      <c r="E309" s="174" t="s">
        <v>548</v>
      </c>
      <c r="F309" s="175" t="s">
        <v>549</v>
      </c>
      <c r="G309" s="176" t="s">
        <v>323</v>
      </c>
      <c r="H309" s="177">
        <v>0.28999999999999998</v>
      </c>
      <c r="I309" s="178"/>
      <c r="J309" s="177">
        <f>ROUND((ROUND(I309,2))*(ROUND(H309,2)),2)</f>
        <v>0</v>
      </c>
      <c r="K309" s="175" t="s">
        <v>151</v>
      </c>
      <c r="L309" s="39"/>
      <c r="M309" s="179" t="s">
        <v>18</v>
      </c>
      <c r="N309" s="180" t="s">
        <v>45</v>
      </c>
      <c r="O309" s="64"/>
      <c r="P309" s="181">
        <f>O309*H309</f>
        <v>0</v>
      </c>
      <c r="Q309" s="181">
        <v>0</v>
      </c>
      <c r="R309" s="181">
        <f>Q309*H309</f>
        <v>0</v>
      </c>
      <c r="S309" s="181">
        <v>0</v>
      </c>
      <c r="T309" s="182">
        <f>S309*H309</f>
        <v>0</v>
      </c>
      <c r="U309" s="34"/>
      <c r="V309" s="34"/>
      <c r="W309" s="34"/>
      <c r="X309" s="34"/>
      <c r="Y309" s="34"/>
      <c r="Z309" s="34"/>
      <c r="AA309" s="34"/>
      <c r="AB309" s="34"/>
      <c r="AC309" s="34"/>
      <c r="AD309" s="34"/>
      <c r="AE309" s="34"/>
      <c r="AR309" s="183" t="s">
        <v>249</v>
      </c>
      <c r="AT309" s="183" t="s">
        <v>147</v>
      </c>
      <c r="AU309" s="183" t="s">
        <v>84</v>
      </c>
      <c r="AY309" s="17" t="s">
        <v>144</v>
      </c>
      <c r="BE309" s="184">
        <f>IF(N309="základní",J309,0)</f>
        <v>0</v>
      </c>
      <c r="BF309" s="184">
        <f>IF(N309="snížená",J309,0)</f>
        <v>0</v>
      </c>
      <c r="BG309" s="184">
        <f>IF(N309="zákl. přenesená",J309,0)</f>
        <v>0</v>
      </c>
      <c r="BH309" s="184">
        <f>IF(N309="sníž. přenesená",J309,0)</f>
        <v>0</v>
      </c>
      <c r="BI309" s="184">
        <f>IF(N309="nulová",J309,0)</f>
        <v>0</v>
      </c>
      <c r="BJ309" s="17" t="s">
        <v>82</v>
      </c>
      <c r="BK309" s="184">
        <f>ROUND((ROUND(I309,2))*(ROUND(H309,2)),2)</f>
        <v>0</v>
      </c>
      <c r="BL309" s="17" t="s">
        <v>249</v>
      </c>
      <c r="BM309" s="183" t="s">
        <v>550</v>
      </c>
    </row>
    <row r="310" spans="1:65" s="2" customFormat="1">
      <c r="A310" s="34"/>
      <c r="B310" s="35"/>
      <c r="C310" s="36"/>
      <c r="D310" s="185" t="s">
        <v>154</v>
      </c>
      <c r="E310" s="36"/>
      <c r="F310" s="186" t="s">
        <v>551</v>
      </c>
      <c r="G310" s="36"/>
      <c r="H310" s="36"/>
      <c r="I310" s="187"/>
      <c r="J310" s="36"/>
      <c r="K310" s="36"/>
      <c r="L310" s="39"/>
      <c r="M310" s="188"/>
      <c r="N310" s="189"/>
      <c r="O310" s="64"/>
      <c r="P310" s="64"/>
      <c r="Q310" s="64"/>
      <c r="R310" s="64"/>
      <c r="S310" s="64"/>
      <c r="T310" s="65"/>
      <c r="U310" s="34"/>
      <c r="V310" s="34"/>
      <c r="W310" s="34"/>
      <c r="X310" s="34"/>
      <c r="Y310" s="34"/>
      <c r="Z310" s="34"/>
      <c r="AA310" s="34"/>
      <c r="AB310" s="34"/>
      <c r="AC310" s="34"/>
      <c r="AD310" s="34"/>
      <c r="AE310" s="34"/>
      <c r="AT310" s="17" t="s">
        <v>154</v>
      </c>
      <c r="AU310" s="17" t="s">
        <v>84</v>
      </c>
    </row>
    <row r="311" spans="1:65" s="2" customFormat="1" ht="49.15" customHeight="1">
      <c r="A311" s="34"/>
      <c r="B311" s="35"/>
      <c r="C311" s="173" t="s">
        <v>552</v>
      </c>
      <c r="D311" s="173" t="s">
        <v>147</v>
      </c>
      <c r="E311" s="174" t="s">
        <v>553</v>
      </c>
      <c r="F311" s="175" t="s">
        <v>554</v>
      </c>
      <c r="G311" s="176" t="s">
        <v>323</v>
      </c>
      <c r="H311" s="177">
        <v>0.28999999999999998</v>
      </c>
      <c r="I311" s="178"/>
      <c r="J311" s="177">
        <f>ROUND((ROUND(I311,2))*(ROUND(H311,2)),2)</f>
        <v>0</v>
      </c>
      <c r="K311" s="175" t="s">
        <v>151</v>
      </c>
      <c r="L311" s="39"/>
      <c r="M311" s="179" t="s">
        <v>18</v>
      </c>
      <c r="N311" s="180" t="s">
        <v>45</v>
      </c>
      <c r="O311" s="64"/>
      <c r="P311" s="181">
        <f>O311*H311</f>
        <v>0</v>
      </c>
      <c r="Q311" s="181">
        <v>0</v>
      </c>
      <c r="R311" s="181">
        <f>Q311*H311</f>
        <v>0</v>
      </c>
      <c r="S311" s="181">
        <v>0</v>
      </c>
      <c r="T311" s="182">
        <f>S311*H311</f>
        <v>0</v>
      </c>
      <c r="U311" s="34"/>
      <c r="V311" s="34"/>
      <c r="W311" s="34"/>
      <c r="X311" s="34"/>
      <c r="Y311" s="34"/>
      <c r="Z311" s="34"/>
      <c r="AA311" s="34"/>
      <c r="AB311" s="34"/>
      <c r="AC311" s="34"/>
      <c r="AD311" s="34"/>
      <c r="AE311" s="34"/>
      <c r="AR311" s="183" t="s">
        <v>249</v>
      </c>
      <c r="AT311" s="183" t="s">
        <v>147</v>
      </c>
      <c r="AU311" s="183" t="s">
        <v>84</v>
      </c>
      <c r="AY311" s="17" t="s">
        <v>144</v>
      </c>
      <c r="BE311" s="184">
        <f>IF(N311="základní",J311,0)</f>
        <v>0</v>
      </c>
      <c r="BF311" s="184">
        <f>IF(N311="snížená",J311,0)</f>
        <v>0</v>
      </c>
      <c r="BG311" s="184">
        <f>IF(N311="zákl. přenesená",J311,0)</f>
        <v>0</v>
      </c>
      <c r="BH311" s="184">
        <f>IF(N311="sníž. přenesená",J311,0)</f>
        <v>0</v>
      </c>
      <c r="BI311" s="184">
        <f>IF(N311="nulová",J311,0)</f>
        <v>0</v>
      </c>
      <c r="BJ311" s="17" t="s">
        <v>82</v>
      </c>
      <c r="BK311" s="184">
        <f>ROUND((ROUND(I311,2))*(ROUND(H311,2)),2)</f>
        <v>0</v>
      </c>
      <c r="BL311" s="17" t="s">
        <v>249</v>
      </c>
      <c r="BM311" s="183" t="s">
        <v>555</v>
      </c>
    </row>
    <row r="312" spans="1:65" s="2" customFormat="1">
      <c r="A312" s="34"/>
      <c r="B312" s="35"/>
      <c r="C312" s="36"/>
      <c r="D312" s="185" t="s">
        <v>154</v>
      </c>
      <c r="E312" s="36"/>
      <c r="F312" s="186" t="s">
        <v>556</v>
      </c>
      <c r="G312" s="36"/>
      <c r="H312" s="36"/>
      <c r="I312" s="187"/>
      <c r="J312" s="36"/>
      <c r="K312" s="36"/>
      <c r="L312" s="39"/>
      <c r="M312" s="188"/>
      <c r="N312" s="189"/>
      <c r="O312" s="64"/>
      <c r="P312" s="64"/>
      <c r="Q312" s="64"/>
      <c r="R312" s="64"/>
      <c r="S312" s="64"/>
      <c r="T312" s="65"/>
      <c r="U312" s="34"/>
      <c r="V312" s="34"/>
      <c r="W312" s="34"/>
      <c r="X312" s="34"/>
      <c r="Y312" s="34"/>
      <c r="Z312" s="34"/>
      <c r="AA312" s="34"/>
      <c r="AB312" s="34"/>
      <c r="AC312" s="34"/>
      <c r="AD312" s="34"/>
      <c r="AE312" s="34"/>
      <c r="AT312" s="17" t="s">
        <v>154</v>
      </c>
      <c r="AU312" s="17" t="s">
        <v>84</v>
      </c>
    </row>
    <row r="313" spans="1:65" s="12" customFormat="1" ht="22.9" customHeight="1">
      <c r="B313" s="157"/>
      <c r="C313" s="158"/>
      <c r="D313" s="159" t="s">
        <v>73</v>
      </c>
      <c r="E313" s="171" t="s">
        <v>557</v>
      </c>
      <c r="F313" s="171" t="s">
        <v>558</v>
      </c>
      <c r="G313" s="158"/>
      <c r="H313" s="158"/>
      <c r="I313" s="161"/>
      <c r="J313" s="172">
        <f>BK313</f>
        <v>0</v>
      </c>
      <c r="K313" s="158"/>
      <c r="L313" s="163"/>
      <c r="M313" s="164"/>
      <c r="N313" s="165"/>
      <c r="O313" s="165"/>
      <c r="P313" s="166">
        <f>SUM(P314:P330)</f>
        <v>0</v>
      </c>
      <c r="Q313" s="165"/>
      <c r="R313" s="166">
        <f>SUM(R314:R330)</f>
        <v>8.3970000000000003E-2</v>
      </c>
      <c r="S313" s="165"/>
      <c r="T313" s="167">
        <f>SUM(T314:T330)</f>
        <v>1.6119999999999999E-2</v>
      </c>
      <c r="AR313" s="168" t="s">
        <v>84</v>
      </c>
      <c r="AT313" s="169" t="s">
        <v>73</v>
      </c>
      <c r="AU313" s="169" t="s">
        <v>82</v>
      </c>
      <c r="AY313" s="168" t="s">
        <v>144</v>
      </c>
      <c r="BK313" s="170">
        <f>SUM(BK314:BK330)</f>
        <v>0</v>
      </c>
    </row>
    <row r="314" spans="1:65" s="2" customFormat="1" ht="24.2" customHeight="1">
      <c r="A314" s="34"/>
      <c r="B314" s="35"/>
      <c r="C314" s="173" t="s">
        <v>559</v>
      </c>
      <c r="D314" s="173" t="s">
        <v>147</v>
      </c>
      <c r="E314" s="174" t="s">
        <v>560</v>
      </c>
      <c r="F314" s="175" t="s">
        <v>561</v>
      </c>
      <c r="G314" s="176" t="s">
        <v>168</v>
      </c>
      <c r="H314" s="177">
        <v>69.5</v>
      </c>
      <c r="I314" s="178"/>
      <c r="J314" s="177">
        <f>ROUND((ROUND(I314,2))*(ROUND(H314,2)),2)</f>
        <v>0</v>
      </c>
      <c r="K314" s="175" t="s">
        <v>151</v>
      </c>
      <c r="L314" s="39"/>
      <c r="M314" s="179" t="s">
        <v>18</v>
      </c>
      <c r="N314" s="180" t="s">
        <v>45</v>
      </c>
      <c r="O314" s="64"/>
      <c r="P314" s="181">
        <f>O314*H314</f>
        <v>0</v>
      </c>
      <c r="Q314" s="181">
        <v>0</v>
      </c>
      <c r="R314" s="181">
        <f>Q314*H314</f>
        <v>0</v>
      </c>
      <c r="S314" s="181">
        <v>0</v>
      </c>
      <c r="T314" s="182">
        <f>S314*H314</f>
        <v>0</v>
      </c>
      <c r="U314" s="34"/>
      <c r="V314" s="34"/>
      <c r="W314" s="34"/>
      <c r="X314" s="34"/>
      <c r="Y314" s="34"/>
      <c r="Z314" s="34"/>
      <c r="AA314" s="34"/>
      <c r="AB314" s="34"/>
      <c r="AC314" s="34"/>
      <c r="AD314" s="34"/>
      <c r="AE314" s="34"/>
      <c r="AR314" s="183" t="s">
        <v>249</v>
      </c>
      <c r="AT314" s="183" t="s">
        <v>147</v>
      </c>
      <c r="AU314" s="183" t="s">
        <v>84</v>
      </c>
      <c r="AY314" s="17" t="s">
        <v>144</v>
      </c>
      <c r="BE314" s="184">
        <f>IF(N314="základní",J314,0)</f>
        <v>0</v>
      </c>
      <c r="BF314" s="184">
        <f>IF(N314="snížená",J314,0)</f>
        <v>0</v>
      </c>
      <c r="BG314" s="184">
        <f>IF(N314="zákl. přenesená",J314,0)</f>
        <v>0</v>
      </c>
      <c r="BH314" s="184">
        <f>IF(N314="sníž. přenesená",J314,0)</f>
        <v>0</v>
      </c>
      <c r="BI314" s="184">
        <f>IF(N314="nulová",J314,0)</f>
        <v>0</v>
      </c>
      <c r="BJ314" s="17" t="s">
        <v>82</v>
      </c>
      <c r="BK314" s="184">
        <f>ROUND((ROUND(I314,2))*(ROUND(H314,2)),2)</f>
        <v>0</v>
      </c>
      <c r="BL314" s="17" t="s">
        <v>249</v>
      </c>
      <c r="BM314" s="183" t="s">
        <v>562</v>
      </c>
    </row>
    <row r="315" spans="1:65" s="2" customFormat="1">
      <c r="A315" s="34"/>
      <c r="B315" s="35"/>
      <c r="C315" s="36"/>
      <c r="D315" s="185" t="s">
        <v>154</v>
      </c>
      <c r="E315" s="36"/>
      <c r="F315" s="186" t="s">
        <v>563</v>
      </c>
      <c r="G315" s="36"/>
      <c r="H315" s="36"/>
      <c r="I315" s="187"/>
      <c r="J315" s="36"/>
      <c r="K315" s="36"/>
      <c r="L315" s="39"/>
      <c r="M315" s="188"/>
      <c r="N315" s="189"/>
      <c r="O315" s="64"/>
      <c r="P315" s="64"/>
      <c r="Q315" s="64"/>
      <c r="R315" s="64"/>
      <c r="S315" s="64"/>
      <c r="T315" s="65"/>
      <c r="U315" s="34"/>
      <c r="V315" s="34"/>
      <c r="W315" s="34"/>
      <c r="X315" s="34"/>
      <c r="Y315" s="34"/>
      <c r="Z315" s="34"/>
      <c r="AA315" s="34"/>
      <c r="AB315" s="34"/>
      <c r="AC315" s="34"/>
      <c r="AD315" s="34"/>
      <c r="AE315" s="34"/>
      <c r="AT315" s="17" t="s">
        <v>154</v>
      </c>
      <c r="AU315" s="17" t="s">
        <v>84</v>
      </c>
    </row>
    <row r="316" spans="1:65" s="2" customFormat="1" ht="16.5" customHeight="1">
      <c r="A316" s="34"/>
      <c r="B316" s="35"/>
      <c r="C316" s="173" t="s">
        <v>564</v>
      </c>
      <c r="D316" s="173" t="s">
        <v>147</v>
      </c>
      <c r="E316" s="174" t="s">
        <v>565</v>
      </c>
      <c r="F316" s="175" t="s">
        <v>566</v>
      </c>
      <c r="G316" s="176" t="s">
        <v>168</v>
      </c>
      <c r="H316" s="177">
        <v>52</v>
      </c>
      <c r="I316" s="178"/>
      <c r="J316" s="177">
        <f>ROUND((ROUND(I316,2))*(ROUND(H316,2)),2)</f>
        <v>0</v>
      </c>
      <c r="K316" s="175" t="s">
        <v>151</v>
      </c>
      <c r="L316" s="39"/>
      <c r="M316" s="179" t="s">
        <v>18</v>
      </c>
      <c r="N316" s="180" t="s">
        <v>45</v>
      </c>
      <c r="O316" s="64"/>
      <c r="P316" s="181">
        <f>O316*H316</f>
        <v>0</v>
      </c>
      <c r="Q316" s="181">
        <v>1E-3</v>
      </c>
      <c r="R316" s="181">
        <f>Q316*H316</f>
        <v>5.2000000000000005E-2</v>
      </c>
      <c r="S316" s="181">
        <v>3.1E-4</v>
      </c>
      <c r="T316" s="182">
        <f>S316*H316</f>
        <v>1.6119999999999999E-2</v>
      </c>
      <c r="U316" s="34"/>
      <c r="V316" s="34"/>
      <c r="W316" s="34"/>
      <c r="X316" s="34"/>
      <c r="Y316" s="34"/>
      <c r="Z316" s="34"/>
      <c r="AA316" s="34"/>
      <c r="AB316" s="34"/>
      <c r="AC316" s="34"/>
      <c r="AD316" s="34"/>
      <c r="AE316" s="34"/>
      <c r="AR316" s="183" t="s">
        <v>249</v>
      </c>
      <c r="AT316" s="183" t="s">
        <v>147</v>
      </c>
      <c r="AU316" s="183" t="s">
        <v>84</v>
      </c>
      <c r="AY316" s="17" t="s">
        <v>144</v>
      </c>
      <c r="BE316" s="184">
        <f>IF(N316="základní",J316,0)</f>
        <v>0</v>
      </c>
      <c r="BF316" s="184">
        <f>IF(N316="snížená",J316,0)</f>
        <v>0</v>
      </c>
      <c r="BG316" s="184">
        <f>IF(N316="zákl. přenesená",J316,0)</f>
        <v>0</v>
      </c>
      <c r="BH316" s="184">
        <f>IF(N316="sníž. přenesená",J316,0)</f>
        <v>0</v>
      </c>
      <c r="BI316" s="184">
        <f>IF(N316="nulová",J316,0)</f>
        <v>0</v>
      </c>
      <c r="BJ316" s="17" t="s">
        <v>82</v>
      </c>
      <c r="BK316" s="184">
        <f>ROUND((ROUND(I316,2))*(ROUND(H316,2)),2)</f>
        <v>0</v>
      </c>
      <c r="BL316" s="17" t="s">
        <v>249</v>
      </c>
      <c r="BM316" s="183" t="s">
        <v>567</v>
      </c>
    </row>
    <row r="317" spans="1:65" s="2" customFormat="1">
      <c r="A317" s="34"/>
      <c r="B317" s="35"/>
      <c r="C317" s="36"/>
      <c r="D317" s="185" t="s">
        <v>154</v>
      </c>
      <c r="E317" s="36"/>
      <c r="F317" s="186" t="s">
        <v>568</v>
      </c>
      <c r="G317" s="36"/>
      <c r="H317" s="36"/>
      <c r="I317" s="187"/>
      <c r="J317" s="36"/>
      <c r="K317" s="36"/>
      <c r="L317" s="39"/>
      <c r="M317" s="188"/>
      <c r="N317" s="189"/>
      <c r="O317" s="64"/>
      <c r="P317" s="64"/>
      <c r="Q317" s="64"/>
      <c r="R317" s="64"/>
      <c r="S317" s="64"/>
      <c r="T317" s="65"/>
      <c r="U317" s="34"/>
      <c r="V317" s="34"/>
      <c r="W317" s="34"/>
      <c r="X317" s="34"/>
      <c r="Y317" s="34"/>
      <c r="Z317" s="34"/>
      <c r="AA317" s="34"/>
      <c r="AB317" s="34"/>
      <c r="AC317" s="34"/>
      <c r="AD317" s="34"/>
      <c r="AE317" s="34"/>
      <c r="AT317" s="17" t="s">
        <v>154</v>
      </c>
      <c r="AU317" s="17" t="s">
        <v>84</v>
      </c>
    </row>
    <row r="318" spans="1:65" s="13" customFormat="1">
      <c r="B318" s="190"/>
      <c r="C318" s="191"/>
      <c r="D318" s="192" t="s">
        <v>156</v>
      </c>
      <c r="E318" s="193" t="s">
        <v>18</v>
      </c>
      <c r="F318" s="194" t="s">
        <v>569</v>
      </c>
      <c r="G318" s="191"/>
      <c r="H318" s="195">
        <v>26</v>
      </c>
      <c r="I318" s="196"/>
      <c r="J318" s="191"/>
      <c r="K318" s="191"/>
      <c r="L318" s="197"/>
      <c r="M318" s="198"/>
      <c r="N318" s="199"/>
      <c r="O318" s="199"/>
      <c r="P318" s="199"/>
      <c r="Q318" s="199"/>
      <c r="R318" s="199"/>
      <c r="S318" s="199"/>
      <c r="T318" s="200"/>
      <c r="AT318" s="201" t="s">
        <v>156</v>
      </c>
      <c r="AU318" s="201" t="s">
        <v>84</v>
      </c>
      <c r="AV318" s="13" t="s">
        <v>84</v>
      </c>
      <c r="AW318" s="13" t="s">
        <v>36</v>
      </c>
      <c r="AX318" s="13" t="s">
        <v>74</v>
      </c>
      <c r="AY318" s="201" t="s">
        <v>144</v>
      </c>
    </row>
    <row r="319" spans="1:65" s="13" customFormat="1">
      <c r="B319" s="190"/>
      <c r="C319" s="191"/>
      <c r="D319" s="192" t="s">
        <v>156</v>
      </c>
      <c r="E319" s="193" t="s">
        <v>18</v>
      </c>
      <c r="F319" s="194" t="s">
        <v>570</v>
      </c>
      <c r="G319" s="191"/>
      <c r="H319" s="195">
        <v>10</v>
      </c>
      <c r="I319" s="196"/>
      <c r="J319" s="191"/>
      <c r="K319" s="191"/>
      <c r="L319" s="197"/>
      <c r="M319" s="198"/>
      <c r="N319" s="199"/>
      <c r="O319" s="199"/>
      <c r="P319" s="199"/>
      <c r="Q319" s="199"/>
      <c r="R319" s="199"/>
      <c r="S319" s="199"/>
      <c r="T319" s="200"/>
      <c r="AT319" s="201" t="s">
        <v>156</v>
      </c>
      <c r="AU319" s="201" t="s">
        <v>84</v>
      </c>
      <c r="AV319" s="13" t="s">
        <v>84</v>
      </c>
      <c r="AW319" s="13" t="s">
        <v>36</v>
      </c>
      <c r="AX319" s="13" t="s">
        <v>74</v>
      </c>
      <c r="AY319" s="201" t="s">
        <v>144</v>
      </c>
    </row>
    <row r="320" spans="1:65" s="13" customFormat="1">
      <c r="B320" s="190"/>
      <c r="C320" s="191"/>
      <c r="D320" s="192" t="s">
        <v>156</v>
      </c>
      <c r="E320" s="193" t="s">
        <v>18</v>
      </c>
      <c r="F320" s="194" t="s">
        <v>571</v>
      </c>
      <c r="G320" s="191"/>
      <c r="H320" s="195">
        <v>16</v>
      </c>
      <c r="I320" s="196"/>
      <c r="J320" s="191"/>
      <c r="K320" s="191"/>
      <c r="L320" s="197"/>
      <c r="M320" s="198"/>
      <c r="N320" s="199"/>
      <c r="O320" s="199"/>
      <c r="P320" s="199"/>
      <c r="Q320" s="199"/>
      <c r="R320" s="199"/>
      <c r="S320" s="199"/>
      <c r="T320" s="200"/>
      <c r="AT320" s="201" t="s">
        <v>156</v>
      </c>
      <c r="AU320" s="201" t="s">
        <v>84</v>
      </c>
      <c r="AV320" s="13" t="s">
        <v>84</v>
      </c>
      <c r="AW320" s="13" t="s">
        <v>36</v>
      </c>
      <c r="AX320" s="13" t="s">
        <v>74</v>
      </c>
      <c r="AY320" s="201" t="s">
        <v>144</v>
      </c>
    </row>
    <row r="321" spans="1:65" s="14" customFormat="1">
      <c r="B321" s="202"/>
      <c r="C321" s="203"/>
      <c r="D321" s="192" t="s">
        <v>156</v>
      </c>
      <c r="E321" s="204" t="s">
        <v>18</v>
      </c>
      <c r="F321" s="205" t="s">
        <v>165</v>
      </c>
      <c r="G321" s="203"/>
      <c r="H321" s="206">
        <v>52</v>
      </c>
      <c r="I321" s="207"/>
      <c r="J321" s="203"/>
      <c r="K321" s="203"/>
      <c r="L321" s="208"/>
      <c r="M321" s="209"/>
      <c r="N321" s="210"/>
      <c r="O321" s="210"/>
      <c r="P321" s="210"/>
      <c r="Q321" s="210"/>
      <c r="R321" s="210"/>
      <c r="S321" s="210"/>
      <c r="T321" s="211"/>
      <c r="AT321" s="212" t="s">
        <v>156</v>
      </c>
      <c r="AU321" s="212" t="s">
        <v>84</v>
      </c>
      <c r="AV321" s="14" t="s">
        <v>152</v>
      </c>
      <c r="AW321" s="14" t="s">
        <v>36</v>
      </c>
      <c r="AX321" s="14" t="s">
        <v>82</v>
      </c>
      <c r="AY321" s="212" t="s">
        <v>144</v>
      </c>
    </row>
    <row r="322" spans="1:65" s="2" customFormat="1" ht="33" customHeight="1">
      <c r="A322" s="34"/>
      <c r="B322" s="35"/>
      <c r="C322" s="173" t="s">
        <v>572</v>
      </c>
      <c r="D322" s="173" t="s">
        <v>147</v>
      </c>
      <c r="E322" s="174" t="s">
        <v>573</v>
      </c>
      <c r="F322" s="175" t="s">
        <v>574</v>
      </c>
      <c r="G322" s="176" t="s">
        <v>168</v>
      </c>
      <c r="H322" s="177">
        <v>69.5</v>
      </c>
      <c r="I322" s="178"/>
      <c r="J322" s="177">
        <f>ROUND((ROUND(I322,2))*(ROUND(H322,2)),2)</f>
        <v>0</v>
      </c>
      <c r="K322" s="175" t="s">
        <v>151</v>
      </c>
      <c r="L322" s="39"/>
      <c r="M322" s="179" t="s">
        <v>18</v>
      </c>
      <c r="N322" s="180" t="s">
        <v>45</v>
      </c>
      <c r="O322" s="64"/>
      <c r="P322" s="181">
        <f>O322*H322</f>
        <v>0</v>
      </c>
      <c r="Q322" s="181">
        <v>2.0000000000000001E-4</v>
      </c>
      <c r="R322" s="181">
        <f>Q322*H322</f>
        <v>1.3900000000000001E-2</v>
      </c>
      <c r="S322" s="181">
        <v>0</v>
      </c>
      <c r="T322" s="182">
        <f>S322*H322</f>
        <v>0</v>
      </c>
      <c r="U322" s="34"/>
      <c r="V322" s="34"/>
      <c r="W322" s="34"/>
      <c r="X322" s="34"/>
      <c r="Y322" s="34"/>
      <c r="Z322" s="34"/>
      <c r="AA322" s="34"/>
      <c r="AB322" s="34"/>
      <c r="AC322" s="34"/>
      <c r="AD322" s="34"/>
      <c r="AE322" s="34"/>
      <c r="AR322" s="183" t="s">
        <v>249</v>
      </c>
      <c r="AT322" s="183" t="s">
        <v>147</v>
      </c>
      <c r="AU322" s="183" t="s">
        <v>84</v>
      </c>
      <c r="AY322" s="17" t="s">
        <v>144</v>
      </c>
      <c r="BE322" s="184">
        <f>IF(N322="základní",J322,0)</f>
        <v>0</v>
      </c>
      <c r="BF322" s="184">
        <f>IF(N322="snížená",J322,0)</f>
        <v>0</v>
      </c>
      <c r="BG322" s="184">
        <f>IF(N322="zákl. přenesená",J322,0)</f>
        <v>0</v>
      </c>
      <c r="BH322" s="184">
        <f>IF(N322="sníž. přenesená",J322,0)</f>
        <v>0</v>
      </c>
      <c r="BI322" s="184">
        <f>IF(N322="nulová",J322,0)</f>
        <v>0</v>
      </c>
      <c r="BJ322" s="17" t="s">
        <v>82</v>
      </c>
      <c r="BK322" s="184">
        <f>ROUND((ROUND(I322,2))*(ROUND(H322,2)),2)</f>
        <v>0</v>
      </c>
      <c r="BL322" s="17" t="s">
        <v>249</v>
      </c>
      <c r="BM322" s="183" t="s">
        <v>575</v>
      </c>
    </row>
    <row r="323" spans="1:65" s="2" customFormat="1">
      <c r="A323" s="34"/>
      <c r="B323" s="35"/>
      <c r="C323" s="36"/>
      <c r="D323" s="185" t="s">
        <v>154</v>
      </c>
      <c r="E323" s="36"/>
      <c r="F323" s="186" t="s">
        <v>576</v>
      </c>
      <c r="G323" s="36"/>
      <c r="H323" s="36"/>
      <c r="I323" s="187"/>
      <c r="J323" s="36"/>
      <c r="K323" s="36"/>
      <c r="L323" s="39"/>
      <c r="M323" s="188"/>
      <c r="N323" s="189"/>
      <c r="O323" s="64"/>
      <c r="P323" s="64"/>
      <c r="Q323" s="64"/>
      <c r="R323" s="64"/>
      <c r="S323" s="64"/>
      <c r="T323" s="65"/>
      <c r="U323" s="34"/>
      <c r="V323" s="34"/>
      <c r="W323" s="34"/>
      <c r="X323" s="34"/>
      <c r="Y323" s="34"/>
      <c r="Z323" s="34"/>
      <c r="AA323" s="34"/>
      <c r="AB323" s="34"/>
      <c r="AC323" s="34"/>
      <c r="AD323" s="34"/>
      <c r="AE323" s="34"/>
      <c r="AT323" s="17" t="s">
        <v>154</v>
      </c>
      <c r="AU323" s="17" t="s">
        <v>84</v>
      </c>
    </row>
    <row r="324" spans="1:65" s="2" customFormat="1" ht="37.9" customHeight="1">
      <c r="A324" s="34"/>
      <c r="B324" s="35"/>
      <c r="C324" s="173" t="s">
        <v>577</v>
      </c>
      <c r="D324" s="173" t="s">
        <v>147</v>
      </c>
      <c r="E324" s="174" t="s">
        <v>578</v>
      </c>
      <c r="F324" s="175" t="s">
        <v>579</v>
      </c>
      <c r="G324" s="176" t="s">
        <v>168</v>
      </c>
      <c r="H324" s="177">
        <v>69.5</v>
      </c>
      <c r="I324" s="178"/>
      <c r="J324" s="177">
        <f>ROUND((ROUND(I324,2))*(ROUND(H324,2)),2)</f>
        <v>0</v>
      </c>
      <c r="K324" s="175" t="s">
        <v>151</v>
      </c>
      <c r="L324" s="39"/>
      <c r="M324" s="179" t="s">
        <v>18</v>
      </c>
      <c r="N324" s="180" t="s">
        <v>45</v>
      </c>
      <c r="O324" s="64"/>
      <c r="P324" s="181">
        <f>O324*H324</f>
        <v>0</v>
      </c>
      <c r="Q324" s="181">
        <v>2.5999999999999998E-4</v>
      </c>
      <c r="R324" s="181">
        <f>Q324*H324</f>
        <v>1.8069999999999999E-2</v>
      </c>
      <c r="S324" s="181">
        <v>0</v>
      </c>
      <c r="T324" s="182">
        <f>S324*H324</f>
        <v>0</v>
      </c>
      <c r="U324" s="34"/>
      <c r="V324" s="34"/>
      <c r="W324" s="34"/>
      <c r="X324" s="34"/>
      <c r="Y324" s="34"/>
      <c r="Z324" s="34"/>
      <c r="AA324" s="34"/>
      <c r="AB324" s="34"/>
      <c r="AC324" s="34"/>
      <c r="AD324" s="34"/>
      <c r="AE324" s="34"/>
      <c r="AR324" s="183" t="s">
        <v>249</v>
      </c>
      <c r="AT324" s="183" t="s">
        <v>147</v>
      </c>
      <c r="AU324" s="183" t="s">
        <v>84</v>
      </c>
      <c r="AY324" s="17" t="s">
        <v>144</v>
      </c>
      <c r="BE324" s="184">
        <f>IF(N324="základní",J324,0)</f>
        <v>0</v>
      </c>
      <c r="BF324" s="184">
        <f>IF(N324="snížená",J324,0)</f>
        <v>0</v>
      </c>
      <c r="BG324" s="184">
        <f>IF(N324="zákl. přenesená",J324,0)</f>
        <v>0</v>
      </c>
      <c r="BH324" s="184">
        <f>IF(N324="sníž. přenesená",J324,0)</f>
        <v>0</v>
      </c>
      <c r="BI324" s="184">
        <f>IF(N324="nulová",J324,0)</f>
        <v>0</v>
      </c>
      <c r="BJ324" s="17" t="s">
        <v>82</v>
      </c>
      <c r="BK324" s="184">
        <f>ROUND((ROUND(I324,2))*(ROUND(H324,2)),2)</f>
        <v>0</v>
      </c>
      <c r="BL324" s="17" t="s">
        <v>249</v>
      </c>
      <c r="BM324" s="183" t="s">
        <v>580</v>
      </c>
    </row>
    <row r="325" spans="1:65" s="2" customFormat="1">
      <c r="A325" s="34"/>
      <c r="B325" s="35"/>
      <c r="C325" s="36"/>
      <c r="D325" s="185" t="s">
        <v>154</v>
      </c>
      <c r="E325" s="36"/>
      <c r="F325" s="186" t="s">
        <v>581</v>
      </c>
      <c r="G325" s="36"/>
      <c r="H325" s="36"/>
      <c r="I325" s="187"/>
      <c r="J325" s="36"/>
      <c r="K325" s="36"/>
      <c r="L325" s="39"/>
      <c r="M325" s="188"/>
      <c r="N325" s="189"/>
      <c r="O325" s="64"/>
      <c r="P325" s="64"/>
      <c r="Q325" s="64"/>
      <c r="R325" s="64"/>
      <c r="S325" s="64"/>
      <c r="T325" s="65"/>
      <c r="U325" s="34"/>
      <c r="V325" s="34"/>
      <c r="W325" s="34"/>
      <c r="X325" s="34"/>
      <c r="Y325" s="34"/>
      <c r="Z325" s="34"/>
      <c r="AA325" s="34"/>
      <c r="AB325" s="34"/>
      <c r="AC325" s="34"/>
      <c r="AD325" s="34"/>
      <c r="AE325" s="34"/>
      <c r="AT325" s="17" t="s">
        <v>154</v>
      </c>
      <c r="AU325" s="17" t="s">
        <v>84</v>
      </c>
    </row>
    <row r="326" spans="1:65" s="2" customFormat="1" ht="19.5">
      <c r="A326" s="34"/>
      <c r="B326" s="35"/>
      <c r="C326" s="36"/>
      <c r="D326" s="192" t="s">
        <v>455</v>
      </c>
      <c r="E326" s="36"/>
      <c r="F326" s="233" t="s">
        <v>582</v>
      </c>
      <c r="G326" s="36"/>
      <c r="H326" s="36"/>
      <c r="I326" s="187"/>
      <c r="J326" s="36"/>
      <c r="K326" s="36"/>
      <c r="L326" s="39"/>
      <c r="M326" s="188"/>
      <c r="N326" s="189"/>
      <c r="O326" s="64"/>
      <c r="P326" s="64"/>
      <c r="Q326" s="64"/>
      <c r="R326" s="64"/>
      <c r="S326" s="64"/>
      <c r="T326" s="65"/>
      <c r="U326" s="34"/>
      <c r="V326" s="34"/>
      <c r="W326" s="34"/>
      <c r="X326" s="34"/>
      <c r="Y326" s="34"/>
      <c r="Z326" s="34"/>
      <c r="AA326" s="34"/>
      <c r="AB326" s="34"/>
      <c r="AC326" s="34"/>
      <c r="AD326" s="34"/>
      <c r="AE326" s="34"/>
      <c r="AT326" s="17" t="s">
        <v>455</v>
      </c>
      <c r="AU326" s="17" t="s">
        <v>84</v>
      </c>
    </row>
    <row r="327" spans="1:65" s="13" customFormat="1">
      <c r="B327" s="190"/>
      <c r="C327" s="191"/>
      <c r="D327" s="192" t="s">
        <v>156</v>
      </c>
      <c r="E327" s="193" t="s">
        <v>18</v>
      </c>
      <c r="F327" s="194" t="s">
        <v>583</v>
      </c>
      <c r="G327" s="191"/>
      <c r="H327" s="195">
        <v>43.5</v>
      </c>
      <c r="I327" s="196"/>
      <c r="J327" s="191"/>
      <c r="K327" s="191"/>
      <c r="L327" s="197"/>
      <c r="M327" s="198"/>
      <c r="N327" s="199"/>
      <c r="O327" s="199"/>
      <c r="P327" s="199"/>
      <c r="Q327" s="199"/>
      <c r="R327" s="199"/>
      <c r="S327" s="199"/>
      <c r="T327" s="200"/>
      <c r="AT327" s="201" t="s">
        <v>156</v>
      </c>
      <c r="AU327" s="201" t="s">
        <v>84</v>
      </c>
      <c r="AV327" s="13" t="s">
        <v>84</v>
      </c>
      <c r="AW327" s="13" t="s">
        <v>36</v>
      </c>
      <c r="AX327" s="13" t="s">
        <v>74</v>
      </c>
      <c r="AY327" s="201" t="s">
        <v>144</v>
      </c>
    </row>
    <row r="328" spans="1:65" s="13" customFormat="1">
      <c r="B328" s="190"/>
      <c r="C328" s="191"/>
      <c r="D328" s="192" t="s">
        <v>156</v>
      </c>
      <c r="E328" s="193" t="s">
        <v>18</v>
      </c>
      <c r="F328" s="194" t="s">
        <v>570</v>
      </c>
      <c r="G328" s="191"/>
      <c r="H328" s="195">
        <v>10</v>
      </c>
      <c r="I328" s="196"/>
      <c r="J328" s="191"/>
      <c r="K328" s="191"/>
      <c r="L328" s="197"/>
      <c r="M328" s="198"/>
      <c r="N328" s="199"/>
      <c r="O328" s="199"/>
      <c r="P328" s="199"/>
      <c r="Q328" s="199"/>
      <c r="R328" s="199"/>
      <c r="S328" s="199"/>
      <c r="T328" s="200"/>
      <c r="AT328" s="201" t="s">
        <v>156</v>
      </c>
      <c r="AU328" s="201" t="s">
        <v>84</v>
      </c>
      <c r="AV328" s="13" t="s">
        <v>84</v>
      </c>
      <c r="AW328" s="13" t="s">
        <v>36</v>
      </c>
      <c r="AX328" s="13" t="s">
        <v>74</v>
      </c>
      <c r="AY328" s="201" t="s">
        <v>144</v>
      </c>
    </row>
    <row r="329" spans="1:65" s="13" customFormat="1">
      <c r="B329" s="190"/>
      <c r="C329" s="191"/>
      <c r="D329" s="192" t="s">
        <v>156</v>
      </c>
      <c r="E329" s="193" t="s">
        <v>18</v>
      </c>
      <c r="F329" s="194" t="s">
        <v>571</v>
      </c>
      <c r="G329" s="191"/>
      <c r="H329" s="195">
        <v>16</v>
      </c>
      <c r="I329" s="196"/>
      <c r="J329" s="191"/>
      <c r="K329" s="191"/>
      <c r="L329" s="197"/>
      <c r="M329" s="198"/>
      <c r="N329" s="199"/>
      <c r="O329" s="199"/>
      <c r="P329" s="199"/>
      <c r="Q329" s="199"/>
      <c r="R329" s="199"/>
      <c r="S329" s="199"/>
      <c r="T329" s="200"/>
      <c r="AT329" s="201" t="s">
        <v>156</v>
      </c>
      <c r="AU329" s="201" t="s">
        <v>84</v>
      </c>
      <c r="AV329" s="13" t="s">
        <v>84</v>
      </c>
      <c r="AW329" s="13" t="s">
        <v>36</v>
      </c>
      <c r="AX329" s="13" t="s">
        <v>74</v>
      </c>
      <c r="AY329" s="201" t="s">
        <v>144</v>
      </c>
    </row>
    <row r="330" spans="1:65" s="14" customFormat="1">
      <c r="B330" s="202"/>
      <c r="C330" s="203"/>
      <c r="D330" s="192" t="s">
        <v>156</v>
      </c>
      <c r="E330" s="204" t="s">
        <v>18</v>
      </c>
      <c r="F330" s="205" t="s">
        <v>165</v>
      </c>
      <c r="G330" s="203"/>
      <c r="H330" s="206">
        <v>69.5</v>
      </c>
      <c r="I330" s="207"/>
      <c r="J330" s="203"/>
      <c r="K330" s="203"/>
      <c r="L330" s="208"/>
      <c r="M330" s="209"/>
      <c r="N330" s="210"/>
      <c r="O330" s="210"/>
      <c r="P330" s="210"/>
      <c r="Q330" s="210"/>
      <c r="R330" s="210"/>
      <c r="S330" s="210"/>
      <c r="T330" s="211"/>
      <c r="AT330" s="212" t="s">
        <v>156</v>
      </c>
      <c r="AU330" s="212" t="s">
        <v>84</v>
      </c>
      <c r="AV330" s="14" t="s">
        <v>152</v>
      </c>
      <c r="AW330" s="14" t="s">
        <v>36</v>
      </c>
      <c r="AX330" s="14" t="s">
        <v>82</v>
      </c>
      <c r="AY330" s="212" t="s">
        <v>144</v>
      </c>
    </row>
    <row r="331" spans="1:65" s="12" customFormat="1" ht="22.9" customHeight="1">
      <c r="B331" s="157"/>
      <c r="C331" s="158"/>
      <c r="D331" s="159" t="s">
        <v>73</v>
      </c>
      <c r="E331" s="171" t="s">
        <v>584</v>
      </c>
      <c r="F331" s="171" t="s">
        <v>585</v>
      </c>
      <c r="G331" s="158"/>
      <c r="H331" s="158"/>
      <c r="I331" s="161"/>
      <c r="J331" s="172">
        <f>BK331</f>
        <v>0</v>
      </c>
      <c r="K331" s="158"/>
      <c r="L331" s="163"/>
      <c r="M331" s="164"/>
      <c r="N331" s="165"/>
      <c r="O331" s="165"/>
      <c r="P331" s="166">
        <f>SUM(P332:P341)</f>
        <v>0</v>
      </c>
      <c r="Q331" s="165"/>
      <c r="R331" s="166">
        <f>SUM(R332:R341)</f>
        <v>1.8186000000000001E-2</v>
      </c>
      <c r="S331" s="165"/>
      <c r="T331" s="167">
        <f>SUM(T332:T341)</f>
        <v>1.2186000000000001E-2</v>
      </c>
      <c r="AR331" s="168" t="s">
        <v>84</v>
      </c>
      <c r="AT331" s="169" t="s">
        <v>73</v>
      </c>
      <c r="AU331" s="169" t="s">
        <v>82</v>
      </c>
      <c r="AY331" s="168" t="s">
        <v>144</v>
      </c>
      <c r="BK331" s="170">
        <f>SUM(BK332:BK341)</f>
        <v>0</v>
      </c>
    </row>
    <row r="332" spans="1:65" s="2" customFormat="1" ht="16.5" customHeight="1">
      <c r="A332" s="34"/>
      <c r="B332" s="35"/>
      <c r="C332" s="173" t="s">
        <v>586</v>
      </c>
      <c r="D332" s="173" t="s">
        <v>147</v>
      </c>
      <c r="E332" s="174" t="s">
        <v>587</v>
      </c>
      <c r="F332" s="175" t="s">
        <v>588</v>
      </c>
      <c r="G332" s="176" t="s">
        <v>168</v>
      </c>
      <c r="H332" s="177">
        <v>0.6</v>
      </c>
      <c r="I332" s="178"/>
      <c r="J332" s="177">
        <f>ROUND((ROUND(I332,2))*(ROUND(H332,2)),2)</f>
        <v>0</v>
      </c>
      <c r="K332" s="175" t="s">
        <v>151</v>
      </c>
      <c r="L332" s="39"/>
      <c r="M332" s="179" t="s">
        <v>18</v>
      </c>
      <c r="N332" s="180" t="s">
        <v>45</v>
      </c>
      <c r="O332" s="64"/>
      <c r="P332" s="181">
        <f>O332*H332</f>
        <v>0</v>
      </c>
      <c r="Q332" s="181">
        <v>0</v>
      </c>
      <c r="R332" s="181">
        <f>Q332*H332</f>
        <v>0</v>
      </c>
      <c r="S332" s="181">
        <v>2.0310000000000002E-2</v>
      </c>
      <c r="T332" s="182">
        <f>S332*H332</f>
        <v>1.2186000000000001E-2</v>
      </c>
      <c r="U332" s="34"/>
      <c r="V332" s="34"/>
      <c r="W332" s="34"/>
      <c r="X332" s="34"/>
      <c r="Y332" s="34"/>
      <c r="Z332" s="34"/>
      <c r="AA332" s="34"/>
      <c r="AB332" s="34"/>
      <c r="AC332" s="34"/>
      <c r="AD332" s="34"/>
      <c r="AE332" s="34"/>
      <c r="AR332" s="183" t="s">
        <v>249</v>
      </c>
      <c r="AT332" s="183" t="s">
        <v>147</v>
      </c>
      <c r="AU332" s="183" t="s">
        <v>84</v>
      </c>
      <c r="AY332" s="17" t="s">
        <v>144</v>
      </c>
      <c r="BE332" s="184">
        <f>IF(N332="základní",J332,0)</f>
        <v>0</v>
      </c>
      <c r="BF332" s="184">
        <f>IF(N332="snížená",J332,0)</f>
        <v>0</v>
      </c>
      <c r="BG332" s="184">
        <f>IF(N332="zákl. přenesená",J332,0)</f>
        <v>0</v>
      </c>
      <c r="BH332" s="184">
        <f>IF(N332="sníž. přenesená",J332,0)</f>
        <v>0</v>
      </c>
      <c r="BI332" s="184">
        <f>IF(N332="nulová",J332,0)</f>
        <v>0</v>
      </c>
      <c r="BJ332" s="17" t="s">
        <v>82</v>
      </c>
      <c r="BK332" s="184">
        <f>ROUND((ROUND(I332,2))*(ROUND(H332,2)),2)</f>
        <v>0</v>
      </c>
      <c r="BL332" s="17" t="s">
        <v>249</v>
      </c>
      <c r="BM332" s="183" t="s">
        <v>589</v>
      </c>
    </row>
    <row r="333" spans="1:65" s="2" customFormat="1">
      <c r="A333" s="34"/>
      <c r="B333" s="35"/>
      <c r="C333" s="36"/>
      <c r="D333" s="185" t="s">
        <v>154</v>
      </c>
      <c r="E333" s="36"/>
      <c r="F333" s="186" t="s">
        <v>590</v>
      </c>
      <c r="G333" s="36"/>
      <c r="H333" s="36"/>
      <c r="I333" s="187"/>
      <c r="J333" s="36"/>
      <c r="K333" s="36"/>
      <c r="L333" s="39"/>
      <c r="M333" s="188"/>
      <c r="N333" s="189"/>
      <c r="O333" s="64"/>
      <c r="P333" s="64"/>
      <c r="Q333" s="64"/>
      <c r="R333" s="64"/>
      <c r="S333" s="64"/>
      <c r="T333" s="65"/>
      <c r="U333" s="34"/>
      <c r="V333" s="34"/>
      <c r="W333" s="34"/>
      <c r="X333" s="34"/>
      <c r="Y333" s="34"/>
      <c r="Z333" s="34"/>
      <c r="AA333" s="34"/>
      <c r="AB333" s="34"/>
      <c r="AC333" s="34"/>
      <c r="AD333" s="34"/>
      <c r="AE333" s="34"/>
      <c r="AT333" s="17" t="s">
        <v>154</v>
      </c>
      <c r="AU333" s="17" t="s">
        <v>84</v>
      </c>
    </row>
    <row r="334" spans="1:65" s="13" customFormat="1">
      <c r="B334" s="190"/>
      <c r="C334" s="191"/>
      <c r="D334" s="192" t="s">
        <v>156</v>
      </c>
      <c r="E334" s="193" t="s">
        <v>18</v>
      </c>
      <c r="F334" s="194" t="s">
        <v>591</v>
      </c>
      <c r="G334" s="191"/>
      <c r="H334" s="195">
        <v>0.6</v>
      </c>
      <c r="I334" s="196"/>
      <c r="J334" s="191"/>
      <c r="K334" s="191"/>
      <c r="L334" s="197"/>
      <c r="M334" s="198"/>
      <c r="N334" s="199"/>
      <c r="O334" s="199"/>
      <c r="P334" s="199"/>
      <c r="Q334" s="199"/>
      <c r="R334" s="199"/>
      <c r="S334" s="199"/>
      <c r="T334" s="200"/>
      <c r="AT334" s="201" t="s">
        <v>156</v>
      </c>
      <c r="AU334" s="201" t="s">
        <v>84</v>
      </c>
      <c r="AV334" s="13" t="s">
        <v>84</v>
      </c>
      <c r="AW334" s="13" t="s">
        <v>36</v>
      </c>
      <c r="AX334" s="13" t="s">
        <v>82</v>
      </c>
      <c r="AY334" s="201" t="s">
        <v>144</v>
      </c>
    </row>
    <row r="335" spans="1:65" s="2" customFormat="1" ht="49.15" customHeight="1">
      <c r="A335" s="34"/>
      <c r="B335" s="35"/>
      <c r="C335" s="173" t="s">
        <v>592</v>
      </c>
      <c r="D335" s="173" t="s">
        <v>147</v>
      </c>
      <c r="E335" s="174" t="s">
        <v>593</v>
      </c>
      <c r="F335" s="175" t="s">
        <v>594</v>
      </c>
      <c r="G335" s="176" t="s">
        <v>168</v>
      </c>
      <c r="H335" s="177">
        <v>0.6</v>
      </c>
      <c r="I335" s="178"/>
      <c r="J335" s="177">
        <f>ROUND((ROUND(I335,2))*(ROUND(H335,2)),2)</f>
        <v>0</v>
      </c>
      <c r="K335" s="175" t="s">
        <v>151</v>
      </c>
      <c r="L335" s="39"/>
      <c r="M335" s="179" t="s">
        <v>18</v>
      </c>
      <c r="N335" s="180" t="s">
        <v>45</v>
      </c>
      <c r="O335" s="64"/>
      <c r="P335" s="181">
        <f>O335*H335</f>
        <v>0</v>
      </c>
      <c r="Q335" s="181">
        <v>3.031E-2</v>
      </c>
      <c r="R335" s="181">
        <f>Q335*H335</f>
        <v>1.8186000000000001E-2</v>
      </c>
      <c r="S335" s="181">
        <v>0</v>
      </c>
      <c r="T335" s="182">
        <f>S335*H335</f>
        <v>0</v>
      </c>
      <c r="U335" s="34"/>
      <c r="V335" s="34"/>
      <c r="W335" s="34"/>
      <c r="X335" s="34"/>
      <c r="Y335" s="34"/>
      <c r="Z335" s="34"/>
      <c r="AA335" s="34"/>
      <c r="AB335" s="34"/>
      <c r="AC335" s="34"/>
      <c r="AD335" s="34"/>
      <c r="AE335" s="34"/>
      <c r="AR335" s="183" t="s">
        <v>249</v>
      </c>
      <c r="AT335" s="183" t="s">
        <v>147</v>
      </c>
      <c r="AU335" s="183" t="s">
        <v>84</v>
      </c>
      <c r="AY335" s="17" t="s">
        <v>144</v>
      </c>
      <c r="BE335" s="184">
        <f>IF(N335="základní",J335,0)</f>
        <v>0</v>
      </c>
      <c r="BF335" s="184">
        <f>IF(N335="snížená",J335,0)</f>
        <v>0</v>
      </c>
      <c r="BG335" s="184">
        <f>IF(N335="zákl. přenesená",J335,0)</f>
        <v>0</v>
      </c>
      <c r="BH335" s="184">
        <f>IF(N335="sníž. přenesená",J335,0)</f>
        <v>0</v>
      </c>
      <c r="BI335" s="184">
        <f>IF(N335="nulová",J335,0)</f>
        <v>0</v>
      </c>
      <c r="BJ335" s="17" t="s">
        <v>82</v>
      </c>
      <c r="BK335" s="184">
        <f>ROUND((ROUND(I335,2))*(ROUND(H335,2)),2)</f>
        <v>0</v>
      </c>
      <c r="BL335" s="17" t="s">
        <v>249</v>
      </c>
      <c r="BM335" s="183" t="s">
        <v>595</v>
      </c>
    </row>
    <row r="336" spans="1:65" s="2" customFormat="1">
      <c r="A336" s="34"/>
      <c r="B336" s="35"/>
      <c r="C336" s="36"/>
      <c r="D336" s="185" t="s">
        <v>154</v>
      </c>
      <c r="E336" s="36"/>
      <c r="F336" s="186" t="s">
        <v>596</v>
      </c>
      <c r="G336" s="36"/>
      <c r="H336" s="36"/>
      <c r="I336" s="187"/>
      <c r="J336" s="36"/>
      <c r="K336" s="36"/>
      <c r="L336" s="39"/>
      <c r="M336" s="188"/>
      <c r="N336" s="189"/>
      <c r="O336" s="64"/>
      <c r="P336" s="64"/>
      <c r="Q336" s="64"/>
      <c r="R336" s="64"/>
      <c r="S336" s="64"/>
      <c r="T336" s="65"/>
      <c r="U336" s="34"/>
      <c r="V336" s="34"/>
      <c r="W336" s="34"/>
      <c r="X336" s="34"/>
      <c r="Y336" s="34"/>
      <c r="Z336" s="34"/>
      <c r="AA336" s="34"/>
      <c r="AB336" s="34"/>
      <c r="AC336" s="34"/>
      <c r="AD336" s="34"/>
      <c r="AE336" s="34"/>
      <c r="AT336" s="17" t="s">
        <v>154</v>
      </c>
      <c r="AU336" s="17" t="s">
        <v>84</v>
      </c>
    </row>
    <row r="337" spans="1:65" s="13" customFormat="1">
      <c r="B337" s="190"/>
      <c r="C337" s="191"/>
      <c r="D337" s="192" t="s">
        <v>156</v>
      </c>
      <c r="E337" s="193" t="s">
        <v>18</v>
      </c>
      <c r="F337" s="194" t="s">
        <v>591</v>
      </c>
      <c r="G337" s="191"/>
      <c r="H337" s="195">
        <v>0.6</v>
      </c>
      <c r="I337" s="196"/>
      <c r="J337" s="191"/>
      <c r="K337" s="191"/>
      <c r="L337" s="197"/>
      <c r="M337" s="198"/>
      <c r="N337" s="199"/>
      <c r="O337" s="199"/>
      <c r="P337" s="199"/>
      <c r="Q337" s="199"/>
      <c r="R337" s="199"/>
      <c r="S337" s="199"/>
      <c r="T337" s="200"/>
      <c r="AT337" s="201" t="s">
        <v>156</v>
      </c>
      <c r="AU337" s="201" t="s">
        <v>84</v>
      </c>
      <c r="AV337" s="13" t="s">
        <v>84</v>
      </c>
      <c r="AW337" s="13" t="s">
        <v>36</v>
      </c>
      <c r="AX337" s="13" t="s">
        <v>82</v>
      </c>
      <c r="AY337" s="201" t="s">
        <v>144</v>
      </c>
    </row>
    <row r="338" spans="1:65" s="2" customFormat="1" ht="44.25" customHeight="1">
      <c r="A338" s="34"/>
      <c r="B338" s="35"/>
      <c r="C338" s="173" t="s">
        <v>597</v>
      </c>
      <c r="D338" s="173" t="s">
        <v>147</v>
      </c>
      <c r="E338" s="174" t="s">
        <v>598</v>
      </c>
      <c r="F338" s="175" t="s">
        <v>599</v>
      </c>
      <c r="G338" s="176" t="s">
        <v>323</v>
      </c>
      <c r="H338" s="177">
        <v>0.02</v>
      </c>
      <c r="I338" s="178"/>
      <c r="J338" s="177">
        <f>ROUND((ROUND(I338,2))*(ROUND(H338,2)),2)</f>
        <v>0</v>
      </c>
      <c r="K338" s="175" t="s">
        <v>151</v>
      </c>
      <c r="L338" s="39"/>
      <c r="M338" s="179" t="s">
        <v>18</v>
      </c>
      <c r="N338" s="180" t="s">
        <v>45</v>
      </c>
      <c r="O338" s="64"/>
      <c r="P338" s="181">
        <f>O338*H338</f>
        <v>0</v>
      </c>
      <c r="Q338" s="181">
        <v>0</v>
      </c>
      <c r="R338" s="181">
        <f>Q338*H338</f>
        <v>0</v>
      </c>
      <c r="S338" s="181">
        <v>0</v>
      </c>
      <c r="T338" s="182">
        <f>S338*H338</f>
        <v>0</v>
      </c>
      <c r="U338" s="34"/>
      <c r="V338" s="34"/>
      <c r="W338" s="34"/>
      <c r="X338" s="34"/>
      <c r="Y338" s="34"/>
      <c r="Z338" s="34"/>
      <c r="AA338" s="34"/>
      <c r="AB338" s="34"/>
      <c r="AC338" s="34"/>
      <c r="AD338" s="34"/>
      <c r="AE338" s="34"/>
      <c r="AR338" s="183" t="s">
        <v>249</v>
      </c>
      <c r="AT338" s="183" t="s">
        <v>147</v>
      </c>
      <c r="AU338" s="183" t="s">
        <v>84</v>
      </c>
      <c r="AY338" s="17" t="s">
        <v>144</v>
      </c>
      <c r="BE338" s="184">
        <f>IF(N338="základní",J338,0)</f>
        <v>0</v>
      </c>
      <c r="BF338" s="184">
        <f>IF(N338="snížená",J338,0)</f>
        <v>0</v>
      </c>
      <c r="BG338" s="184">
        <f>IF(N338="zákl. přenesená",J338,0)</f>
        <v>0</v>
      </c>
      <c r="BH338" s="184">
        <f>IF(N338="sníž. přenesená",J338,0)</f>
        <v>0</v>
      </c>
      <c r="BI338" s="184">
        <f>IF(N338="nulová",J338,0)</f>
        <v>0</v>
      </c>
      <c r="BJ338" s="17" t="s">
        <v>82</v>
      </c>
      <c r="BK338" s="184">
        <f>ROUND((ROUND(I338,2))*(ROUND(H338,2)),2)</f>
        <v>0</v>
      </c>
      <c r="BL338" s="17" t="s">
        <v>249</v>
      </c>
      <c r="BM338" s="183" t="s">
        <v>600</v>
      </c>
    </row>
    <row r="339" spans="1:65" s="2" customFormat="1">
      <c r="A339" s="34"/>
      <c r="B339" s="35"/>
      <c r="C339" s="36"/>
      <c r="D339" s="185" t="s">
        <v>154</v>
      </c>
      <c r="E339" s="36"/>
      <c r="F339" s="186" t="s">
        <v>601</v>
      </c>
      <c r="G339" s="36"/>
      <c r="H339" s="36"/>
      <c r="I339" s="187"/>
      <c r="J339" s="36"/>
      <c r="K339" s="36"/>
      <c r="L339" s="39"/>
      <c r="M339" s="188"/>
      <c r="N339" s="189"/>
      <c r="O339" s="64"/>
      <c r="P339" s="64"/>
      <c r="Q339" s="64"/>
      <c r="R339" s="64"/>
      <c r="S339" s="64"/>
      <c r="T339" s="65"/>
      <c r="U339" s="34"/>
      <c r="V339" s="34"/>
      <c r="W339" s="34"/>
      <c r="X339" s="34"/>
      <c r="Y339" s="34"/>
      <c r="Z339" s="34"/>
      <c r="AA339" s="34"/>
      <c r="AB339" s="34"/>
      <c r="AC339" s="34"/>
      <c r="AD339" s="34"/>
      <c r="AE339" s="34"/>
      <c r="AT339" s="17" t="s">
        <v>154</v>
      </c>
      <c r="AU339" s="17" t="s">
        <v>84</v>
      </c>
    </row>
    <row r="340" spans="1:65" s="2" customFormat="1" ht="49.15" customHeight="1">
      <c r="A340" s="34"/>
      <c r="B340" s="35"/>
      <c r="C340" s="173" t="s">
        <v>602</v>
      </c>
      <c r="D340" s="173" t="s">
        <v>147</v>
      </c>
      <c r="E340" s="174" t="s">
        <v>603</v>
      </c>
      <c r="F340" s="175" t="s">
        <v>604</v>
      </c>
      <c r="G340" s="176" t="s">
        <v>323</v>
      </c>
      <c r="H340" s="177">
        <v>0.02</v>
      </c>
      <c r="I340" s="178"/>
      <c r="J340" s="177">
        <f>ROUND((ROUND(I340,2))*(ROUND(H340,2)),2)</f>
        <v>0</v>
      </c>
      <c r="K340" s="175" t="s">
        <v>151</v>
      </c>
      <c r="L340" s="39"/>
      <c r="M340" s="179" t="s">
        <v>18</v>
      </c>
      <c r="N340" s="180" t="s">
        <v>45</v>
      </c>
      <c r="O340" s="64"/>
      <c r="P340" s="181">
        <f>O340*H340</f>
        <v>0</v>
      </c>
      <c r="Q340" s="181">
        <v>0</v>
      </c>
      <c r="R340" s="181">
        <f>Q340*H340</f>
        <v>0</v>
      </c>
      <c r="S340" s="181">
        <v>0</v>
      </c>
      <c r="T340" s="182">
        <f>S340*H340</f>
        <v>0</v>
      </c>
      <c r="U340" s="34"/>
      <c r="V340" s="34"/>
      <c r="W340" s="34"/>
      <c r="X340" s="34"/>
      <c r="Y340" s="34"/>
      <c r="Z340" s="34"/>
      <c r="AA340" s="34"/>
      <c r="AB340" s="34"/>
      <c r="AC340" s="34"/>
      <c r="AD340" s="34"/>
      <c r="AE340" s="34"/>
      <c r="AR340" s="183" t="s">
        <v>249</v>
      </c>
      <c r="AT340" s="183" t="s">
        <v>147</v>
      </c>
      <c r="AU340" s="183" t="s">
        <v>84</v>
      </c>
      <c r="AY340" s="17" t="s">
        <v>144</v>
      </c>
      <c r="BE340" s="184">
        <f>IF(N340="základní",J340,0)</f>
        <v>0</v>
      </c>
      <c r="BF340" s="184">
        <f>IF(N340="snížená",J340,0)</f>
        <v>0</v>
      </c>
      <c r="BG340" s="184">
        <f>IF(N340="zákl. přenesená",J340,0)</f>
        <v>0</v>
      </c>
      <c r="BH340" s="184">
        <f>IF(N340="sníž. přenesená",J340,0)</f>
        <v>0</v>
      </c>
      <c r="BI340" s="184">
        <f>IF(N340="nulová",J340,0)</f>
        <v>0</v>
      </c>
      <c r="BJ340" s="17" t="s">
        <v>82</v>
      </c>
      <c r="BK340" s="184">
        <f>ROUND((ROUND(I340,2))*(ROUND(H340,2)),2)</f>
        <v>0</v>
      </c>
      <c r="BL340" s="17" t="s">
        <v>249</v>
      </c>
      <c r="BM340" s="183" t="s">
        <v>605</v>
      </c>
    </row>
    <row r="341" spans="1:65" s="2" customFormat="1">
      <c r="A341" s="34"/>
      <c r="B341" s="35"/>
      <c r="C341" s="36"/>
      <c r="D341" s="185" t="s">
        <v>154</v>
      </c>
      <c r="E341" s="36"/>
      <c r="F341" s="186" t="s">
        <v>606</v>
      </c>
      <c r="G341" s="36"/>
      <c r="H341" s="36"/>
      <c r="I341" s="187"/>
      <c r="J341" s="36"/>
      <c r="K341" s="36"/>
      <c r="L341" s="39"/>
      <c r="M341" s="188"/>
      <c r="N341" s="189"/>
      <c r="O341" s="64"/>
      <c r="P341" s="64"/>
      <c r="Q341" s="64"/>
      <c r="R341" s="64"/>
      <c r="S341" s="64"/>
      <c r="T341" s="65"/>
      <c r="U341" s="34"/>
      <c r="V341" s="34"/>
      <c r="W341" s="34"/>
      <c r="X341" s="34"/>
      <c r="Y341" s="34"/>
      <c r="Z341" s="34"/>
      <c r="AA341" s="34"/>
      <c r="AB341" s="34"/>
      <c r="AC341" s="34"/>
      <c r="AD341" s="34"/>
      <c r="AE341" s="34"/>
      <c r="AT341" s="17" t="s">
        <v>154</v>
      </c>
      <c r="AU341" s="17" t="s">
        <v>84</v>
      </c>
    </row>
    <row r="342" spans="1:65" s="12" customFormat="1" ht="25.9" customHeight="1">
      <c r="B342" s="157"/>
      <c r="C342" s="158"/>
      <c r="D342" s="159" t="s">
        <v>73</v>
      </c>
      <c r="E342" s="160" t="s">
        <v>607</v>
      </c>
      <c r="F342" s="160" t="s">
        <v>608</v>
      </c>
      <c r="G342" s="158"/>
      <c r="H342" s="158"/>
      <c r="I342" s="161"/>
      <c r="J342" s="162">
        <f>BK342</f>
        <v>0</v>
      </c>
      <c r="K342" s="158"/>
      <c r="L342" s="163"/>
      <c r="M342" s="164"/>
      <c r="N342" s="165"/>
      <c r="O342" s="165"/>
      <c r="P342" s="166">
        <f>P343+P346+P350+P353+P357</f>
        <v>0</v>
      </c>
      <c r="Q342" s="165"/>
      <c r="R342" s="166">
        <f>R343+R346+R350+R353+R357</f>
        <v>0</v>
      </c>
      <c r="S342" s="165"/>
      <c r="T342" s="167">
        <f>T343+T346+T350+T353+T357</f>
        <v>0</v>
      </c>
      <c r="AR342" s="168" t="s">
        <v>182</v>
      </c>
      <c r="AT342" s="169" t="s">
        <v>73</v>
      </c>
      <c r="AU342" s="169" t="s">
        <v>74</v>
      </c>
      <c r="AY342" s="168" t="s">
        <v>144</v>
      </c>
      <c r="BK342" s="170">
        <f>BK343+BK346+BK350+BK353+BK357</f>
        <v>0</v>
      </c>
    </row>
    <row r="343" spans="1:65" s="12" customFormat="1" ht="22.9" customHeight="1">
      <c r="B343" s="157"/>
      <c r="C343" s="158"/>
      <c r="D343" s="159" t="s">
        <v>73</v>
      </c>
      <c r="E343" s="171" t="s">
        <v>609</v>
      </c>
      <c r="F343" s="171" t="s">
        <v>610</v>
      </c>
      <c r="G343" s="158"/>
      <c r="H343" s="158"/>
      <c r="I343" s="161"/>
      <c r="J343" s="172">
        <f>BK343</f>
        <v>0</v>
      </c>
      <c r="K343" s="158"/>
      <c r="L343" s="163"/>
      <c r="M343" s="164"/>
      <c r="N343" s="165"/>
      <c r="O343" s="165"/>
      <c r="P343" s="166">
        <f>SUM(P344:P345)</f>
        <v>0</v>
      </c>
      <c r="Q343" s="165"/>
      <c r="R343" s="166">
        <f>SUM(R344:R345)</f>
        <v>0</v>
      </c>
      <c r="S343" s="165"/>
      <c r="T343" s="167">
        <f>SUM(T344:T345)</f>
        <v>0</v>
      </c>
      <c r="AR343" s="168" t="s">
        <v>182</v>
      </c>
      <c r="AT343" s="169" t="s">
        <v>73</v>
      </c>
      <c r="AU343" s="169" t="s">
        <v>82</v>
      </c>
      <c r="AY343" s="168" t="s">
        <v>144</v>
      </c>
      <c r="BK343" s="170">
        <f>SUM(BK344:BK345)</f>
        <v>0</v>
      </c>
    </row>
    <row r="344" spans="1:65" s="2" customFormat="1" ht="21.75" customHeight="1">
      <c r="A344" s="34"/>
      <c r="B344" s="35"/>
      <c r="C344" s="173" t="s">
        <v>611</v>
      </c>
      <c r="D344" s="173" t="s">
        <v>147</v>
      </c>
      <c r="E344" s="174" t="s">
        <v>612</v>
      </c>
      <c r="F344" s="175" t="s">
        <v>613</v>
      </c>
      <c r="G344" s="176" t="s">
        <v>264</v>
      </c>
      <c r="H344" s="177">
        <v>1</v>
      </c>
      <c r="I344" s="178"/>
      <c r="J344" s="177">
        <f>ROUND((ROUND(I344,2))*(ROUND(H344,2)),2)</f>
        <v>0</v>
      </c>
      <c r="K344" s="175" t="s">
        <v>151</v>
      </c>
      <c r="L344" s="39"/>
      <c r="M344" s="179" t="s">
        <v>18</v>
      </c>
      <c r="N344" s="180" t="s">
        <v>45</v>
      </c>
      <c r="O344" s="64"/>
      <c r="P344" s="181">
        <f>O344*H344</f>
        <v>0</v>
      </c>
      <c r="Q344" s="181">
        <v>0</v>
      </c>
      <c r="R344" s="181">
        <f>Q344*H344</f>
        <v>0</v>
      </c>
      <c r="S344" s="181">
        <v>0</v>
      </c>
      <c r="T344" s="182">
        <f>S344*H344</f>
        <v>0</v>
      </c>
      <c r="U344" s="34"/>
      <c r="V344" s="34"/>
      <c r="W344" s="34"/>
      <c r="X344" s="34"/>
      <c r="Y344" s="34"/>
      <c r="Z344" s="34"/>
      <c r="AA344" s="34"/>
      <c r="AB344" s="34"/>
      <c r="AC344" s="34"/>
      <c r="AD344" s="34"/>
      <c r="AE344" s="34"/>
      <c r="AR344" s="183" t="s">
        <v>614</v>
      </c>
      <c r="AT344" s="183" t="s">
        <v>147</v>
      </c>
      <c r="AU344" s="183" t="s">
        <v>84</v>
      </c>
      <c r="AY344" s="17" t="s">
        <v>144</v>
      </c>
      <c r="BE344" s="184">
        <f>IF(N344="základní",J344,0)</f>
        <v>0</v>
      </c>
      <c r="BF344" s="184">
        <f>IF(N344="snížená",J344,0)</f>
        <v>0</v>
      </c>
      <c r="BG344" s="184">
        <f>IF(N344="zákl. přenesená",J344,0)</f>
        <v>0</v>
      </c>
      <c r="BH344" s="184">
        <f>IF(N344="sníž. přenesená",J344,0)</f>
        <v>0</v>
      </c>
      <c r="BI344" s="184">
        <f>IF(N344="nulová",J344,0)</f>
        <v>0</v>
      </c>
      <c r="BJ344" s="17" t="s">
        <v>82</v>
      </c>
      <c r="BK344" s="184">
        <f>ROUND((ROUND(I344,2))*(ROUND(H344,2)),2)</f>
        <v>0</v>
      </c>
      <c r="BL344" s="17" t="s">
        <v>614</v>
      </c>
      <c r="BM344" s="183" t="s">
        <v>615</v>
      </c>
    </row>
    <row r="345" spans="1:65" s="2" customFormat="1">
      <c r="A345" s="34"/>
      <c r="B345" s="35"/>
      <c r="C345" s="36"/>
      <c r="D345" s="185" t="s">
        <v>154</v>
      </c>
      <c r="E345" s="36"/>
      <c r="F345" s="186" t="s">
        <v>616</v>
      </c>
      <c r="G345" s="36"/>
      <c r="H345" s="36"/>
      <c r="I345" s="187"/>
      <c r="J345" s="36"/>
      <c r="K345" s="36"/>
      <c r="L345" s="39"/>
      <c r="M345" s="188"/>
      <c r="N345" s="189"/>
      <c r="O345" s="64"/>
      <c r="P345" s="64"/>
      <c r="Q345" s="64"/>
      <c r="R345" s="64"/>
      <c r="S345" s="64"/>
      <c r="T345" s="65"/>
      <c r="U345" s="34"/>
      <c r="V345" s="34"/>
      <c r="W345" s="34"/>
      <c r="X345" s="34"/>
      <c r="Y345" s="34"/>
      <c r="Z345" s="34"/>
      <c r="AA345" s="34"/>
      <c r="AB345" s="34"/>
      <c r="AC345" s="34"/>
      <c r="AD345" s="34"/>
      <c r="AE345" s="34"/>
      <c r="AT345" s="17" t="s">
        <v>154</v>
      </c>
      <c r="AU345" s="17" t="s">
        <v>84</v>
      </c>
    </row>
    <row r="346" spans="1:65" s="12" customFormat="1" ht="22.9" customHeight="1">
      <c r="B346" s="157"/>
      <c r="C346" s="158"/>
      <c r="D346" s="159" t="s">
        <v>73</v>
      </c>
      <c r="E346" s="171" t="s">
        <v>617</v>
      </c>
      <c r="F346" s="171" t="s">
        <v>618</v>
      </c>
      <c r="G346" s="158"/>
      <c r="H346" s="158"/>
      <c r="I346" s="161"/>
      <c r="J346" s="172">
        <f>BK346</f>
        <v>0</v>
      </c>
      <c r="K346" s="158"/>
      <c r="L346" s="163"/>
      <c r="M346" s="164"/>
      <c r="N346" s="165"/>
      <c r="O346" s="165"/>
      <c r="P346" s="166">
        <f>SUM(P347:P349)</f>
        <v>0</v>
      </c>
      <c r="Q346" s="165"/>
      <c r="R346" s="166">
        <f>SUM(R347:R349)</f>
        <v>0</v>
      </c>
      <c r="S346" s="165"/>
      <c r="T346" s="167">
        <f>SUM(T347:T349)</f>
        <v>0</v>
      </c>
      <c r="AR346" s="168" t="s">
        <v>182</v>
      </c>
      <c r="AT346" s="169" t="s">
        <v>73</v>
      </c>
      <c r="AU346" s="169" t="s">
        <v>82</v>
      </c>
      <c r="AY346" s="168" t="s">
        <v>144</v>
      </c>
      <c r="BK346" s="170">
        <f>SUM(BK347:BK349)</f>
        <v>0</v>
      </c>
    </row>
    <row r="347" spans="1:65" s="2" customFormat="1" ht="16.5" customHeight="1">
      <c r="A347" s="34"/>
      <c r="B347" s="35"/>
      <c r="C347" s="173" t="s">
        <v>619</v>
      </c>
      <c r="D347" s="173" t="s">
        <v>147</v>
      </c>
      <c r="E347" s="174" t="s">
        <v>620</v>
      </c>
      <c r="F347" s="175" t="s">
        <v>618</v>
      </c>
      <c r="G347" s="176" t="s">
        <v>264</v>
      </c>
      <c r="H347" s="177">
        <v>1</v>
      </c>
      <c r="I347" s="178"/>
      <c r="J347" s="177">
        <f>ROUND((ROUND(I347,2))*(ROUND(H347,2)),2)</f>
        <v>0</v>
      </c>
      <c r="K347" s="175" t="s">
        <v>151</v>
      </c>
      <c r="L347" s="39"/>
      <c r="M347" s="179" t="s">
        <v>18</v>
      </c>
      <c r="N347" s="180" t="s">
        <v>45</v>
      </c>
      <c r="O347" s="64"/>
      <c r="P347" s="181">
        <f>O347*H347</f>
        <v>0</v>
      </c>
      <c r="Q347" s="181">
        <v>0</v>
      </c>
      <c r="R347" s="181">
        <f>Q347*H347</f>
        <v>0</v>
      </c>
      <c r="S347" s="181">
        <v>0</v>
      </c>
      <c r="T347" s="182">
        <f>S347*H347</f>
        <v>0</v>
      </c>
      <c r="U347" s="34"/>
      <c r="V347" s="34"/>
      <c r="W347" s="34"/>
      <c r="X347" s="34"/>
      <c r="Y347" s="34"/>
      <c r="Z347" s="34"/>
      <c r="AA347" s="34"/>
      <c r="AB347" s="34"/>
      <c r="AC347" s="34"/>
      <c r="AD347" s="34"/>
      <c r="AE347" s="34"/>
      <c r="AR347" s="183" t="s">
        <v>614</v>
      </c>
      <c r="AT347" s="183" t="s">
        <v>147</v>
      </c>
      <c r="AU347" s="183" t="s">
        <v>84</v>
      </c>
      <c r="AY347" s="17" t="s">
        <v>144</v>
      </c>
      <c r="BE347" s="184">
        <f>IF(N347="základní",J347,0)</f>
        <v>0</v>
      </c>
      <c r="BF347" s="184">
        <f>IF(N347="snížená",J347,0)</f>
        <v>0</v>
      </c>
      <c r="BG347" s="184">
        <f>IF(N347="zákl. přenesená",J347,0)</f>
        <v>0</v>
      </c>
      <c r="BH347" s="184">
        <f>IF(N347="sníž. přenesená",J347,0)</f>
        <v>0</v>
      </c>
      <c r="BI347" s="184">
        <f>IF(N347="nulová",J347,0)</f>
        <v>0</v>
      </c>
      <c r="BJ347" s="17" t="s">
        <v>82</v>
      </c>
      <c r="BK347" s="184">
        <f>ROUND((ROUND(I347,2))*(ROUND(H347,2)),2)</f>
        <v>0</v>
      </c>
      <c r="BL347" s="17" t="s">
        <v>614</v>
      </c>
      <c r="BM347" s="183" t="s">
        <v>621</v>
      </c>
    </row>
    <row r="348" spans="1:65" s="2" customFormat="1">
      <c r="A348" s="34"/>
      <c r="B348" s="35"/>
      <c r="C348" s="36"/>
      <c r="D348" s="185" t="s">
        <v>154</v>
      </c>
      <c r="E348" s="36"/>
      <c r="F348" s="186" t="s">
        <v>622</v>
      </c>
      <c r="G348" s="36"/>
      <c r="H348" s="36"/>
      <c r="I348" s="187"/>
      <c r="J348" s="36"/>
      <c r="K348" s="36"/>
      <c r="L348" s="39"/>
      <c r="M348" s="188"/>
      <c r="N348" s="189"/>
      <c r="O348" s="64"/>
      <c r="P348" s="64"/>
      <c r="Q348" s="64"/>
      <c r="R348" s="64"/>
      <c r="S348" s="64"/>
      <c r="T348" s="65"/>
      <c r="U348" s="34"/>
      <c r="V348" s="34"/>
      <c r="W348" s="34"/>
      <c r="X348" s="34"/>
      <c r="Y348" s="34"/>
      <c r="Z348" s="34"/>
      <c r="AA348" s="34"/>
      <c r="AB348" s="34"/>
      <c r="AC348" s="34"/>
      <c r="AD348" s="34"/>
      <c r="AE348" s="34"/>
      <c r="AT348" s="17" t="s">
        <v>154</v>
      </c>
      <c r="AU348" s="17" t="s">
        <v>84</v>
      </c>
    </row>
    <row r="349" spans="1:65" s="2" customFormat="1" ht="87.75">
      <c r="A349" s="34"/>
      <c r="B349" s="35"/>
      <c r="C349" s="36"/>
      <c r="D349" s="192" t="s">
        <v>455</v>
      </c>
      <c r="E349" s="36"/>
      <c r="F349" s="233" t="s">
        <v>623</v>
      </c>
      <c r="G349" s="36"/>
      <c r="H349" s="36"/>
      <c r="I349" s="187"/>
      <c r="J349" s="36"/>
      <c r="K349" s="36"/>
      <c r="L349" s="39"/>
      <c r="M349" s="188"/>
      <c r="N349" s="189"/>
      <c r="O349" s="64"/>
      <c r="P349" s="64"/>
      <c r="Q349" s="64"/>
      <c r="R349" s="64"/>
      <c r="S349" s="64"/>
      <c r="T349" s="65"/>
      <c r="U349" s="34"/>
      <c r="V349" s="34"/>
      <c r="W349" s="34"/>
      <c r="X349" s="34"/>
      <c r="Y349" s="34"/>
      <c r="Z349" s="34"/>
      <c r="AA349" s="34"/>
      <c r="AB349" s="34"/>
      <c r="AC349" s="34"/>
      <c r="AD349" s="34"/>
      <c r="AE349" s="34"/>
      <c r="AT349" s="17" t="s">
        <v>455</v>
      </c>
      <c r="AU349" s="17" t="s">
        <v>84</v>
      </c>
    </row>
    <row r="350" spans="1:65" s="12" customFormat="1" ht="22.9" customHeight="1">
      <c r="B350" s="157"/>
      <c r="C350" s="158"/>
      <c r="D350" s="159" t="s">
        <v>73</v>
      </c>
      <c r="E350" s="171" t="s">
        <v>624</v>
      </c>
      <c r="F350" s="171" t="s">
        <v>625</v>
      </c>
      <c r="G350" s="158"/>
      <c r="H350" s="158"/>
      <c r="I350" s="161"/>
      <c r="J350" s="172">
        <f>BK350</f>
        <v>0</v>
      </c>
      <c r="K350" s="158"/>
      <c r="L350" s="163"/>
      <c r="M350" s="164"/>
      <c r="N350" s="165"/>
      <c r="O350" s="165"/>
      <c r="P350" s="166">
        <f>SUM(P351:P352)</f>
        <v>0</v>
      </c>
      <c r="Q350" s="165"/>
      <c r="R350" s="166">
        <f>SUM(R351:R352)</f>
        <v>0</v>
      </c>
      <c r="S350" s="165"/>
      <c r="T350" s="167">
        <f>SUM(T351:T352)</f>
        <v>0</v>
      </c>
      <c r="AR350" s="168" t="s">
        <v>182</v>
      </c>
      <c r="AT350" s="169" t="s">
        <v>73</v>
      </c>
      <c r="AU350" s="169" t="s">
        <v>82</v>
      </c>
      <c r="AY350" s="168" t="s">
        <v>144</v>
      </c>
      <c r="BK350" s="170">
        <f>SUM(BK351:BK352)</f>
        <v>0</v>
      </c>
    </row>
    <row r="351" spans="1:65" s="2" customFormat="1" ht="16.5" customHeight="1">
      <c r="A351" s="34"/>
      <c r="B351" s="35"/>
      <c r="C351" s="173" t="s">
        <v>626</v>
      </c>
      <c r="D351" s="173" t="s">
        <v>147</v>
      </c>
      <c r="E351" s="174" t="s">
        <v>627</v>
      </c>
      <c r="F351" s="175" t="s">
        <v>628</v>
      </c>
      <c r="G351" s="176" t="s">
        <v>264</v>
      </c>
      <c r="H351" s="177">
        <v>1</v>
      </c>
      <c r="I351" s="178"/>
      <c r="J351" s="177">
        <f>ROUND((ROUND(I351,2))*(ROUND(H351,2)),2)</f>
        <v>0</v>
      </c>
      <c r="K351" s="175" t="s">
        <v>151</v>
      </c>
      <c r="L351" s="39"/>
      <c r="M351" s="179" t="s">
        <v>18</v>
      </c>
      <c r="N351" s="180" t="s">
        <v>45</v>
      </c>
      <c r="O351" s="64"/>
      <c r="P351" s="181">
        <f>O351*H351</f>
        <v>0</v>
      </c>
      <c r="Q351" s="181">
        <v>0</v>
      </c>
      <c r="R351" s="181">
        <f>Q351*H351</f>
        <v>0</v>
      </c>
      <c r="S351" s="181">
        <v>0</v>
      </c>
      <c r="T351" s="182">
        <f>S351*H351</f>
        <v>0</v>
      </c>
      <c r="U351" s="34"/>
      <c r="V351" s="34"/>
      <c r="W351" s="34"/>
      <c r="X351" s="34"/>
      <c r="Y351" s="34"/>
      <c r="Z351" s="34"/>
      <c r="AA351" s="34"/>
      <c r="AB351" s="34"/>
      <c r="AC351" s="34"/>
      <c r="AD351" s="34"/>
      <c r="AE351" s="34"/>
      <c r="AR351" s="183" t="s">
        <v>614</v>
      </c>
      <c r="AT351" s="183" t="s">
        <v>147</v>
      </c>
      <c r="AU351" s="183" t="s">
        <v>84</v>
      </c>
      <c r="AY351" s="17" t="s">
        <v>144</v>
      </c>
      <c r="BE351" s="184">
        <f>IF(N351="základní",J351,0)</f>
        <v>0</v>
      </c>
      <c r="BF351" s="184">
        <f>IF(N351="snížená",J351,0)</f>
        <v>0</v>
      </c>
      <c r="BG351" s="184">
        <f>IF(N351="zákl. přenesená",J351,0)</f>
        <v>0</v>
      </c>
      <c r="BH351" s="184">
        <f>IF(N351="sníž. přenesená",J351,0)</f>
        <v>0</v>
      </c>
      <c r="BI351" s="184">
        <f>IF(N351="nulová",J351,0)</f>
        <v>0</v>
      </c>
      <c r="BJ351" s="17" t="s">
        <v>82</v>
      </c>
      <c r="BK351" s="184">
        <f>ROUND((ROUND(I351,2))*(ROUND(H351,2)),2)</f>
        <v>0</v>
      </c>
      <c r="BL351" s="17" t="s">
        <v>614</v>
      </c>
      <c r="BM351" s="183" t="s">
        <v>629</v>
      </c>
    </row>
    <row r="352" spans="1:65" s="2" customFormat="1">
      <c r="A352" s="34"/>
      <c r="B352" s="35"/>
      <c r="C352" s="36"/>
      <c r="D352" s="185" t="s">
        <v>154</v>
      </c>
      <c r="E352" s="36"/>
      <c r="F352" s="186" t="s">
        <v>630</v>
      </c>
      <c r="G352" s="36"/>
      <c r="H352" s="36"/>
      <c r="I352" s="187"/>
      <c r="J352" s="36"/>
      <c r="K352" s="36"/>
      <c r="L352" s="39"/>
      <c r="M352" s="188"/>
      <c r="N352" s="189"/>
      <c r="O352" s="64"/>
      <c r="P352" s="64"/>
      <c r="Q352" s="64"/>
      <c r="R352" s="64"/>
      <c r="S352" s="64"/>
      <c r="T352" s="65"/>
      <c r="U352" s="34"/>
      <c r="V352" s="34"/>
      <c r="W352" s="34"/>
      <c r="X352" s="34"/>
      <c r="Y352" s="34"/>
      <c r="Z352" s="34"/>
      <c r="AA352" s="34"/>
      <c r="AB352" s="34"/>
      <c r="AC352" s="34"/>
      <c r="AD352" s="34"/>
      <c r="AE352" s="34"/>
      <c r="AT352" s="17" t="s">
        <v>154</v>
      </c>
      <c r="AU352" s="17" t="s">
        <v>84</v>
      </c>
    </row>
    <row r="353" spans="1:65" s="12" customFormat="1" ht="22.9" customHeight="1">
      <c r="B353" s="157"/>
      <c r="C353" s="158"/>
      <c r="D353" s="159" t="s">
        <v>73</v>
      </c>
      <c r="E353" s="171" t="s">
        <v>631</v>
      </c>
      <c r="F353" s="171" t="s">
        <v>632</v>
      </c>
      <c r="G353" s="158"/>
      <c r="H353" s="158"/>
      <c r="I353" s="161"/>
      <c r="J353" s="172">
        <f>BK353</f>
        <v>0</v>
      </c>
      <c r="K353" s="158"/>
      <c r="L353" s="163"/>
      <c r="M353" s="164"/>
      <c r="N353" s="165"/>
      <c r="O353" s="165"/>
      <c r="P353" s="166">
        <f>SUM(P354:P356)</f>
        <v>0</v>
      </c>
      <c r="Q353" s="165"/>
      <c r="R353" s="166">
        <f>SUM(R354:R356)</f>
        <v>0</v>
      </c>
      <c r="S353" s="165"/>
      <c r="T353" s="167">
        <f>SUM(T354:T356)</f>
        <v>0</v>
      </c>
      <c r="AR353" s="168" t="s">
        <v>182</v>
      </c>
      <c r="AT353" s="169" t="s">
        <v>73</v>
      </c>
      <c r="AU353" s="169" t="s">
        <v>82</v>
      </c>
      <c r="AY353" s="168" t="s">
        <v>144</v>
      </c>
      <c r="BK353" s="170">
        <f>SUM(BK354:BK356)</f>
        <v>0</v>
      </c>
    </row>
    <row r="354" spans="1:65" s="2" customFormat="1" ht="16.5" customHeight="1">
      <c r="A354" s="34"/>
      <c r="B354" s="35"/>
      <c r="C354" s="173" t="s">
        <v>633</v>
      </c>
      <c r="D354" s="173" t="s">
        <v>147</v>
      </c>
      <c r="E354" s="174" t="s">
        <v>634</v>
      </c>
      <c r="F354" s="175" t="s">
        <v>632</v>
      </c>
      <c r="G354" s="176" t="s">
        <v>264</v>
      </c>
      <c r="H354" s="177">
        <v>1</v>
      </c>
      <c r="I354" s="178"/>
      <c r="J354" s="177">
        <f>ROUND((ROUND(I354,2))*(ROUND(H354,2)),2)</f>
        <v>0</v>
      </c>
      <c r="K354" s="175" t="s">
        <v>151</v>
      </c>
      <c r="L354" s="39"/>
      <c r="M354" s="179" t="s">
        <v>18</v>
      </c>
      <c r="N354" s="180" t="s">
        <v>45</v>
      </c>
      <c r="O354" s="64"/>
      <c r="P354" s="181">
        <f>O354*H354</f>
        <v>0</v>
      </c>
      <c r="Q354" s="181">
        <v>0</v>
      </c>
      <c r="R354" s="181">
        <f>Q354*H354</f>
        <v>0</v>
      </c>
      <c r="S354" s="181">
        <v>0</v>
      </c>
      <c r="T354" s="182">
        <f>S354*H354</f>
        <v>0</v>
      </c>
      <c r="U354" s="34"/>
      <c r="V354" s="34"/>
      <c r="W354" s="34"/>
      <c r="X354" s="34"/>
      <c r="Y354" s="34"/>
      <c r="Z354" s="34"/>
      <c r="AA354" s="34"/>
      <c r="AB354" s="34"/>
      <c r="AC354" s="34"/>
      <c r="AD354" s="34"/>
      <c r="AE354" s="34"/>
      <c r="AR354" s="183" t="s">
        <v>614</v>
      </c>
      <c r="AT354" s="183" t="s">
        <v>147</v>
      </c>
      <c r="AU354" s="183" t="s">
        <v>84</v>
      </c>
      <c r="AY354" s="17" t="s">
        <v>144</v>
      </c>
      <c r="BE354" s="184">
        <f>IF(N354="základní",J354,0)</f>
        <v>0</v>
      </c>
      <c r="BF354" s="184">
        <f>IF(N354="snížená",J354,0)</f>
        <v>0</v>
      </c>
      <c r="BG354" s="184">
        <f>IF(N354="zákl. přenesená",J354,0)</f>
        <v>0</v>
      </c>
      <c r="BH354" s="184">
        <f>IF(N354="sníž. přenesená",J354,0)</f>
        <v>0</v>
      </c>
      <c r="BI354" s="184">
        <f>IF(N354="nulová",J354,0)</f>
        <v>0</v>
      </c>
      <c r="BJ354" s="17" t="s">
        <v>82</v>
      </c>
      <c r="BK354" s="184">
        <f>ROUND((ROUND(I354,2))*(ROUND(H354,2)),2)</f>
        <v>0</v>
      </c>
      <c r="BL354" s="17" t="s">
        <v>614</v>
      </c>
      <c r="BM354" s="183" t="s">
        <v>635</v>
      </c>
    </row>
    <row r="355" spans="1:65" s="2" customFormat="1">
      <c r="A355" s="34"/>
      <c r="B355" s="35"/>
      <c r="C355" s="36"/>
      <c r="D355" s="185" t="s">
        <v>154</v>
      </c>
      <c r="E355" s="36"/>
      <c r="F355" s="186" t="s">
        <v>636</v>
      </c>
      <c r="G355" s="36"/>
      <c r="H355" s="36"/>
      <c r="I355" s="187"/>
      <c r="J355" s="36"/>
      <c r="K355" s="36"/>
      <c r="L355" s="39"/>
      <c r="M355" s="188"/>
      <c r="N355" s="189"/>
      <c r="O355" s="64"/>
      <c r="P355" s="64"/>
      <c r="Q355" s="64"/>
      <c r="R355" s="64"/>
      <c r="S355" s="64"/>
      <c r="T355" s="65"/>
      <c r="U355" s="34"/>
      <c r="V355" s="34"/>
      <c r="W355" s="34"/>
      <c r="X355" s="34"/>
      <c r="Y355" s="34"/>
      <c r="Z355" s="34"/>
      <c r="AA355" s="34"/>
      <c r="AB355" s="34"/>
      <c r="AC355" s="34"/>
      <c r="AD355" s="34"/>
      <c r="AE355" s="34"/>
      <c r="AT355" s="17" t="s">
        <v>154</v>
      </c>
      <c r="AU355" s="17" t="s">
        <v>84</v>
      </c>
    </row>
    <row r="356" spans="1:65" s="2" customFormat="1" ht="97.5">
      <c r="A356" s="34"/>
      <c r="B356" s="35"/>
      <c r="C356" s="36"/>
      <c r="D356" s="192" t="s">
        <v>455</v>
      </c>
      <c r="E356" s="36"/>
      <c r="F356" s="233" t="s">
        <v>637</v>
      </c>
      <c r="G356" s="36"/>
      <c r="H356" s="36"/>
      <c r="I356" s="187"/>
      <c r="J356" s="36"/>
      <c r="K356" s="36"/>
      <c r="L356" s="39"/>
      <c r="M356" s="188"/>
      <c r="N356" s="189"/>
      <c r="O356" s="64"/>
      <c r="P356" s="64"/>
      <c r="Q356" s="64"/>
      <c r="R356" s="64"/>
      <c r="S356" s="64"/>
      <c r="T356" s="65"/>
      <c r="U356" s="34"/>
      <c r="V356" s="34"/>
      <c r="W356" s="34"/>
      <c r="X356" s="34"/>
      <c r="Y356" s="34"/>
      <c r="Z356" s="34"/>
      <c r="AA356" s="34"/>
      <c r="AB356" s="34"/>
      <c r="AC356" s="34"/>
      <c r="AD356" s="34"/>
      <c r="AE356" s="34"/>
      <c r="AT356" s="17" t="s">
        <v>455</v>
      </c>
      <c r="AU356" s="17" t="s">
        <v>84</v>
      </c>
    </row>
    <row r="357" spans="1:65" s="12" customFormat="1" ht="22.9" customHeight="1">
      <c r="B357" s="157"/>
      <c r="C357" s="158"/>
      <c r="D357" s="159" t="s">
        <v>73</v>
      </c>
      <c r="E357" s="171" t="s">
        <v>638</v>
      </c>
      <c r="F357" s="171" t="s">
        <v>639</v>
      </c>
      <c r="G357" s="158"/>
      <c r="H357" s="158"/>
      <c r="I357" s="161"/>
      <c r="J357" s="172">
        <f>BK357</f>
        <v>0</v>
      </c>
      <c r="K357" s="158"/>
      <c r="L357" s="163"/>
      <c r="M357" s="164"/>
      <c r="N357" s="165"/>
      <c r="O357" s="165"/>
      <c r="P357" s="166">
        <f>SUM(P358:P371)</f>
        <v>0</v>
      </c>
      <c r="Q357" s="165"/>
      <c r="R357" s="166">
        <f>SUM(R358:R371)</f>
        <v>0</v>
      </c>
      <c r="S357" s="165"/>
      <c r="T357" s="167">
        <f>SUM(T358:T371)</f>
        <v>0</v>
      </c>
      <c r="AR357" s="168" t="s">
        <v>182</v>
      </c>
      <c r="AT357" s="169" t="s">
        <v>73</v>
      </c>
      <c r="AU357" s="169" t="s">
        <v>82</v>
      </c>
      <c r="AY357" s="168" t="s">
        <v>144</v>
      </c>
      <c r="BK357" s="170">
        <f>SUM(BK358:BK371)</f>
        <v>0</v>
      </c>
    </row>
    <row r="358" spans="1:65" s="2" customFormat="1" ht="33" customHeight="1">
      <c r="A358" s="34"/>
      <c r="B358" s="35"/>
      <c r="C358" s="173" t="s">
        <v>640</v>
      </c>
      <c r="D358" s="173" t="s">
        <v>147</v>
      </c>
      <c r="E358" s="174" t="s">
        <v>641</v>
      </c>
      <c r="F358" s="175" t="s">
        <v>642</v>
      </c>
      <c r="G358" s="176" t="s">
        <v>264</v>
      </c>
      <c r="H358" s="177">
        <v>1</v>
      </c>
      <c r="I358" s="178"/>
      <c r="J358" s="177">
        <f>ROUND((ROUND(I358,2))*(ROUND(H358,2)),2)</f>
        <v>0</v>
      </c>
      <c r="K358" s="175" t="s">
        <v>247</v>
      </c>
      <c r="L358" s="39"/>
      <c r="M358" s="179" t="s">
        <v>18</v>
      </c>
      <c r="N358" s="180" t="s">
        <v>45</v>
      </c>
      <c r="O358" s="64"/>
      <c r="P358" s="181">
        <f>O358*H358</f>
        <v>0</v>
      </c>
      <c r="Q358" s="181">
        <v>0</v>
      </c>
      <c r="R358" s="181">
        <f>Q358*H358</f>
        <v>0</v>
      </c>
      <c r="S358" s="181">
        <v>0</v>
      </c>
      <c r="T358" s="182">
        <f>S358*H358</f>
        <v>0</v>
      </c>
      <c r="U358" s="34"/>
      <c r="V358" s="34"/>
      <c r="W358" s="34"/>
      <c r="X358" s="34"/>
      <c r="Y358" s="34"/>
      <c r="Z358" s="34"/>
      <c r="AA358" s="34"/>
      <c r="AB358" s="34"/>
      <c r="AC358" s="34"/>
      <c r="AD358" s="34"/>
      <c r="AE358" s="34"/>
      <c r="AR358" s="183" t="s">
        <v>614</v>
      </c>
      <c r="AT358" s="183" t="s">
        <v>147</v>
      </c>
      <c r="AU358" s="183" t="s">
        <v>84</v>
      </c>
      <c r="AY358" s="17" t="s">
        <v>144</v>
      </c>
      <c r="BE358" s="184">
        <f>IF(N358="základní",J358,0)</f>
        <v>0</v>
      </c>
      <c r="BF358" s="184">
        <f>IF(N358="snížená",J358,0)</f>
        <v>0</v>
      </c>
      <c r="BG358" s="184">
        <f>IF(N358="zákl. přenesená",J358,0)</f>
        <v>0</v>
      </c>
      <c r="BH358" s="184">
        <f>IF(N358="sníž. přenesená",J358,0)</f>
        <v>0</v>
      </c>
      <c r="BI358" s="184">
        <f>IF(N358="nulová",J358,0)</f>
        <v>0</v>
      </c>
      <c r="BJ358" s="17" t="s">
        <v>82</v>
      </c>
      <c r="BK358" s="184">
        <f>ROUND((ROUND(I358,2))*(ROUND(H358,2)),2)</f>
        <v>0</v>
      </c>
      <c r="BL358" s="17" t="s">
        <v>614</v>
      </c>
      <c r="BM358" s="183" t="s">
        <v>643</v>
      </c>
    </row>
    <row r="359" spans="1:65" s="2" customFormat="1" ht="68.25">
      <c r="A359" s="34"/>
      <c r="B359" s="35"/>
      <c r="C359" s="36"/>
      <c r="D359" s="192" t="s">
        <v>455</v>
      </c>
      <c r="E359" s="36"/>
      <c r="F359" s="233" t="s">
        <v>644</v>
      </c>
      <c r="G359" s="36"/>
      <c r="H359" s="36"/>
      <c r="I359" s="187"/>
      <c r="J359" s="36"/>
      <c r="K359" s="36"/>
      <c r="L359" s="39"/>
      <c r="M359" s="188"/>
      <c r="N359" s="189"/>
      <c r="O359" s="64"/>
      <c r="P359" s="64"/>
      <c r="Q359" s="64"/>
      <c r="R359" s="64"/>
      <c r="S359" s="64"/>
      <c r="T359" s="65"/>
      <c r="U359" s="34"/>
      <c r="V359" s="34"/>
      <c r="W359" s="34"/>
      <c r="X359" s="34"/>
      <c r="Y359" s="34"/>
      <c r="Z359" s="34"/>
      <c r="AA359" s="34"/>
      <c r="AB359" s="34"/>
      <c r="AC359" s="34"/>
      <c r="AD359" s="34"/>
      <c r="AE359" s="34"/>
      <c r="AT359" s="17" t="s">
        <v>455</v>
      </c>
      <c r="AU359" s="17" t="s">
        <v>84</v>
      </c>
    </row>
    <row r="360" spans="1:65" s="2" customFormat="1" ht="16.5" customHeight="1">
      <c r="A360" s="34"/>
      <c r="B360" s="35"/>
      <c r="C360" s="173" t="s">
        <v>645</v>
      </c>
      <c r="D360" s="173" t="s">
        <v>147</v>
      </c>
      <c r="E360" s="174" t="s">
        <v>646</v>
      </c>
      <c r="F360" s="175" t="s">
        <v>647</v>
      </c>
      <c r="G360" s="176" t="s">
        <v>264</v>
      </c>
      <c r="H360" s="177">
        <v>1</v>
      </c>
      <c r="I360" s="178"/>
      <c r="J360" s="177">
        <f>ROUND((ROUND(I360,2))*(ROUND(H360,2)),2)</f>
        <v>0</v>
      </c>
      <c r="K360" s="175" t="s">
        <v>151</v>
      </c>
      <c r="L360" s="39"/>
      <c r="M360" s="179" t="s">
        <v>18</v>
      </c>
      <c r="N360" s="180" t="s">
        <v>45</v>
      </c>
      <c r="O360" s="64"/>
      <c r="P360" s="181">
        <f>O360*H360</f>
        <v>0</v>
      </c>
      <c r="Q360" s="181">
        <v>0</v>
      </c>
      <c r="R360" s="181">
        <f>Q360*H360</f>
        <v>0</v>
      </c>
      <c r="S360" s="181">
        <v>0</v>
      </c>
      <c r="T360" s="182">
        <f>S360*H360</f>
        <v>0</v>
      </c>
      <c r="U360" s="34"/>
      <c r="V360" s="34"/>
      <c r="W360" s="34"/>
      <c r="X360" s="34"/>
      <c r="Y360" s="34"/>
      <c r="Z360" s="34"/>
      <c r="AA360" s="34"/>
      <c r="AB360" s="34"/>
      <c r="AC360" s="34"/>
      <c r="AD360" s="34"/>
      <c r="AE360" s="34"/>
      <c r="AR360" s="183" t="s">
        <v>614</v>
      </c>
      <c r="AT360" s="183" t="s">
        <v>147</v>
      </c>
      <c r="AU360" s="183" t="s">
        <v>84</v>
      </c>
      <c r="AY360" s="17" t="s">
        <v>144</v>
      </c>
      <c r="BE360" s="184">
        <f>IF(N360="základní",J360,0)</f>
        <v>0</v>
      </c>
      <c r="BF360" s="184">
        <f>IF(N360="snížená",J360,0)</f>
        <v>0</v>
      </c>
      <c r="BG360" s="184">
        <f>IF(N360="zákl. přenesená",J360,0)</f>
        <v>0</v>
      </c>
      <c r="BH360" s="184">
        <f>IF(N360="sníž. přenesená",J360,0)</f>
        <v>0</v>
      </c>
      <c r="BI360" s="184">
        <f>IF(N360="nulová",J360,0)</f>
        <v>0</v>
      </c>
      <c r="BJ360" s="17" t="s">
        <v>82</v>
      </c>
      <c r="BK360" s="184">
        <f>ROUND((ROUND(I360,2))*(ROUND(H360,2)),2)</f>
        <v>0</v>
      </c>
      <c r="BL360" s="17" t="s">
        <v>614</v>
      </c>
      <c r="BM360" s="183" t="s">
        <v>648</v>
      </c>
    </row>
    <row r="361" spans="1:65" s="2" customFormat="1">
      <c r="A361" s="34"/>
      <c r="B361" s="35"/>
      <c r="C361" s="36"/>
      <c r="D361" s="185" t="s">
        <v>154</v>
      </c>
      <c r="E361" s="36"/>
      <c r="F361" s="186" t="s">
        <v>649</v>
      </c>
      <c r="G361" s="36"/>
      <c r="H361" s="36"/>
      <c r="I361" s="187"/>
      <c r="J361" s="36"/>
      <c r="K361" s="36"/>
      <c r="L361" s="39"/>
      <c r="M361" s="188"/>
      <c r="N361" s="189"/>
      <c r="O361" s="64"/>
      <c r="P361" s="64"/>
      <c r="Q361" s="64"/>
      <c r="R361" s="64"/>
      <c r="S361" s="64"/>
      <c r="T361" s="65"/>
      <c r="U361" s="34"/>
      <c r="V361" s="34"/>
      <c r="W361" s="34"/>
      <c r="X361" s="34"/>
      <c r="Y361" s="34"/>
      <c r="Z361" s="34"/>
      <c r="AA361" s="34"/>
      <c r="AB361" s="34"/>
      <c r="AC361" s="34"/>
      <c r="AD361" s="34"/>
      <c r="AE361" s="34"/>
      <c r="AT361" s="17" t="s">
        <v>154</v>
      </c>
      <c r="AU361" s="17" t="s">
        <v>84</v>
      </c>
    </row>
    <row r="362" spans="1:65" s="2" customFormat="1" ht="29.25">
      <c r="A362" s="34"/>
      <c r="B362" s="35"/>
      <c r="C362" s="36"/>
      <c r="D362" s="192" t="s">
        <v>455</v>
      </c>
      <c r="E362" s="36"/>
      <c r="F362" s="233" t="s">
        <v>650</v>
      </c>
      <c r="G362" s="36"/>
      <c r="H362" s="36"/>
      <c r="I362" s="187"/>
      <c r="J362" s="36"/>
      <c r="K362" s="36"/>
      <c r="L362" s="39"/>
      <c r="M362" s="188"/>
      <c r="N362" s="189"/>
      <c r="O362" s="64"/>
      <c r="P362" s="64"/>
      <c r="Q362" s="64"/>
      <c r="R362" s="64"/>
      <c r="S362" s="64"/>
      <c r="T362" s="65"/>
      <c r="U362" s="34"/>
      <c r="V362" s="34"/>
      <c r="W362" s="34"/>
      <c r="X362" s="34"/>
      <c r="Y362" s="34"/>
      <c r="Z362" s="34"/>
      <c r="AA362" s="34"/>
      <c r="AB362" s="34"/>
      <c r="AC362" s="34"/>
      <c r="AD362" s="34"/>
      <c r="AE362" s="34"/>
      <c r="AT362" s="17" t="s">
        <v>455</v>
      </c>
      <c r="AU362" s="17" t="s">
        <v>84</v>
      </c>
    </row>
    <row r="363" spans="1:65" s="2" customFormat="1" ht="24.2" customHeight="1">
      <c r="A363" s="34"/>
      <c r="B363" s="35"/>
      <c r="C363" s="173" t="s">
        <v>651</v>
      </c>
      <c r="D363" s="173" t="s">
        <v>147</v>
      </c>
      <c r="E363" s="174" t="s">
        <v>652</v>
      </c>
      <c r="F363" s="175" t="s">
        <v>653</v>
      </c>
      <c r="G363" s="176" t="s">
        <v>264</v>
      </c>
      <c r="H363" s="177">
        <v>1</v>
      </c>
      <c r="I363" s="178"/>
      <c r="J363" s="177">
        <f>ROUND((ROUND(I363,2))*(ROUND(H363,2)),2)</f>
        <v>0</v>
      </c>
      <c r="K363" s="175" t="s">
        <v>151</v>
      </c>
      <c r="L363" s="39"/>
      <c r="M363" s="179" t="s">
        <v>18</v>
      </c>
      <c r="N363" s="180" t="s">
        <v>45</v>
      </c>
      <c r="O363" s="64"/>
      <c r="P363" s="181">
        <f>O363*H363</f>
        <v>0</v>
      </c>
      <c r="Q363" s="181">
        <v>0</v>
      </c>
      <c r="R363" s="181">
        <f>Q363*H363</f>
        <v>0</v>
      </c>
      <c r="S363" s="181">
        <v>0</v>
      </c>
      <c r="T363" s="182">
        <f>S363*H363</f>
        <v>0</v>
      </c>
      <c r="U363" s="34"/>
      <c r="V363" s="34"/>
      <c r="W363" s="34"/>
      <c r="X363" s="34"/>
      <c r="Y363" s="34"/>
      <c r="Z363" s="34"/>
      <c r="AA363" s="34"/>
      <c r="AB363" s="34"/>
      <c r="AC363" s="34"/>
      <c r="AD363" s="34"/>
      <c r="AE363" s="34"/>
      <c r="AR363" s="183" t="s">
        <v>614</v>
      </c>
      <c r="AT363" s="183" t="s">
        <v>147</v>
      </c>
      <c r="AU363" s="183" t="s">
        <v>84</v>
      </c>
      <c r="AY363" s="17" t="s">
        <v>144</v>
      </c>
      <c r="BE363" s="184">
        <f>IF(N363="základní",J363,0)</f>
        <v>0</v>
      </c>
      <c r="BF363" s="184">
        <f>IF(N363="snížená",J363,0)</f>
        <v>0</v>
      </c>
      <c r="BG363" s="184">
        <f>IF(N363="zákl. přenesená",J363,0)</f>
        <v>0</v>
      </c>
      <c r="BH363" s="184">
        <f>IF(N363="sníž. přenesená",J363,0)</f>
        <v>0</v>
      </c>
      <c r="BI363" s="184">
        <f>IF(N363="nulová",J363,0)</f>
        <v>0</v>
      </c>
      <c r="BJ363" s="17" t="s">
        <v>82</v>
      </c>
      <c r="BK363" s="184">
        <f>ROUND((ROUND(I363,2))*(ROUND(H363,2)),2)</f>
        <v>0</v>
      </c>
      <c r="BL363" s="17" t="s">
        <v>614</v>
      </c>
      <c r="BM363" s="183" t="s">
        <v>654</v>
      </c>
    </row>
    <row r="364" spans="1:65" s="2" customFormat="1">
      <c r="A364" s="34"/>
      <c r="B364" s="35"/>
      <c r="C364" s="36"/>
      <c r="D364" s="185" t="s">
        <v>154</v>
      </c>
      <c r="E364" s="36"/>
      <c r="F364" s="186" t="s">
        <v>655</v>
      </c>
      <c r="G364" s="36"/>
      <c r="H364" s="36"/>
      <c r="I364" s="187"/>
      <c r="J364" s="36"/>
      <c r="K364" s="36"/>
      <c r="L364" s="39"/>
      <c r="M364" s="188"/>
      <c r="N364" s="189"/>
      <c r="O364" s="64"/>
      <c r="P364" s="64"/>
      <c r="Q364" s="64"/>
      <c r="R364" s="64"/>
      <c r="S364" s="64"/>
      <c r="T364" s="65"/>
      <c r="U364" s="34"/>
      <c r="V364" s="34"/>
      <c r="W364" s="34"/>
      <c r="X364" s="34"/>
      <c r="Y364" s="34"/>
      <c r="Z364" s="34"/>
      <c r="AA364" s="34"/>
      <c r="AB364" s="34"/>
      <c r="AC364" s="34"/>
      <c r="AD364" s="34"/>
      <c r="AE364" s="34"/>
      <c r="AT364" s="17" t="s">
        <v>154</v>
      </c>
      <c r="AU364" s="17" t="s">
        <v>84</v>
      </c>
    </row>
    <row r="365" spans="1:65" s="2" customFormat="1" ht="39">
      <c r="A365" s="34"/>
      <c r="B365" s="35"/>
      <c r="C365" s="36"/>
      <c r="D365" s="192" t="s">
        <v>455</v>
      </c>
      <c r="E365" s="36"/>
      <c r="F365" s="233" t="s">
        <v>656</v>
      </c>
      <c r="G365" s="36"/>
      <c r="H365" s="36"/>
      <c r="I365" s="187"/>
      <c r="J365" s="36"/>
      <c r="K365" s="36"/>
      <c r="L365" s="39"/>
      <c r="M365" s="188"/>
      <c r="N365" s="189"/>
      <c r="O365" s="64"/>
      <c r="P365" s="64"/>
      <c r="Q365" s="64"/>
      <c r="R365" s="64"/>
      <c r="S365" s="64"/>
      <c r="T365" s="65"/>
      <c r="U365" s="34"/>
      <c r="V365" s="34"/>
      <c r="W365" s="34"/>
      <c r="X365" s="34"/>
      <c r="Y365" s="34"/>
      <c r="Z365" s="34"/>
      <c r="AA365" s="34"/>
      <c r="AB365" s="34"/>
      <c r="AC365" s="34"/>
      <c r="AD365" s="34"/>
      <c r="AE365" s="34"/>
      <c r="AT365" s="17" t="s">
        <v>455</v>
      </c>
      <c r="AU365" s="17" t="s">
        <v>84</v>
      </c>
    </row>
    <row r="366" spans="1:65" s="2" customFormat="1" ht="16.5" customHeight="1">
      <c r="A366" s="34"/>
      <c r="B366" s="35"/>
      <c r="C366" s="173" t="s">
        <v>657</v>
      </c>
      <c r="D366" s="173" t="s">
        <v>147</v>
      </c>
      <c r="E366" s="174" t="s">
        <v>658</v>
      </c>
      <c r="F366" s="175" t="s">
        <v>659</v>
      </c>
      <c r="G366" s="176" t="s">
        <v>264</v>
      </c>
      <c r="H366" s="177">
        <v>1</v>
      </c>
      <c r="I366" s="178"/>
      <c r="J366" s="177">
        <f>ROUND((ROUND(I366,2))*(ROUND(H366,2)),2)</f>
        <v>0</v>
      </c>
      <c r="K366" s="175" t="s">
        <v>151</v>
      </c>
      <c r="L366" s="39"/>
      <c r="M366" s="179" t="s">
        <v>18</v>
      </c>
      <c r="N366" s="180" t="s">
        <v>45</v>
      </c>
      <c r="O366" s="64"/>
      <c r="P366" s="181">
        <f>O366*H366</f>
        <v>0</v>
      </c>
      <c r="Q366" s="181">
        <v>0</v>
      </c>
      <c r="R366" s="181">
        <f>Q366*H366</f>
        <v>0</v>
      </c>
      <c r="S366" s="181">
        <v>0</v>
      </c>
      <c r="T366" s="182">
        <f>S366*H366</f>
        <v>0</v>
      </c>
      <c r="U366" s="34"/>
      <c r="V366" s="34"/>
      <c r="W366" s="34"/>
      <c r="X366" s="34"/>
      <c r="Y366" s="34"/>
      <c r="Z366" s="34"/>
      <c r="AA366" s="34"/>
      <c r="AB366" s="34"/>
      <c r="AC366" s="34"/>
      <c r="AD366" s="34"/>
      <c r="AE366" s="34"/>
      <c r="AR366" s="183" t="s">
        <v>614</v>
      </c>
      <c r="AT366" s="183" t="s">
        <v>147</v>
      </c>
      <c r="AU366" s="183" t="s">
        <v>84</v>
      </c>
      <c r="AY366" s="17" t="s">
        <v>144</v>
      </c>
      <c r="BE366" s="184">
        <f>IF(N366="základní",J366,0)</f>
        <v>0</v>
      </c>
      <c r="BF366" s="184">
        <f>IF(N366="snížená",J366,0)</f>
        <v>0</v>
      </c>
      <c r="BG366" s="184">
        <f>IF(N366="zákl. přenesená",J366,0)</f>
        <v>0</v>
      </c>
      <c r="BH366" s="184">
        <f>IF(N366="sníž. přenesená",J366,0)</f>
        <v>0</v>
      </c>
      <c r="BI366" s="184">
        <f>IF(N366="nulová",J366,0)</f>
        <v>0</v>
      </c>
      <c r="BJ366" s="17" t="s">
        <v>82</v>
      </c>
      <c r="BK366" s="184">
        <f>ROUND((ROUND(I366,2))*(ROUND(H366,2)),2)</f>
        <v>0</v>
      </c>
      <c r="BL366" s="17" t="s">
        <v>614</v>
      </c>
      <c r="BM366" s="183" t="s">
        <v>660</v>
      </c>
    </row>
    <row r="367" spans="1:65" s="2" customFormat="1">
      <c r="A367" s="34"/>
      <c r="B367" s="35"/>
      <c r="C367" s="36"/>
      <c r="D367" s="185" t="s">
        <v>154</v>
      </c>
      <c r="E367" s="36"/>
      <c r="F367" s="186" t="s">
        <v>661</v>
      </c>
      <c r="G367" s="36"/>
      <c r="H367" s="36"/>
      <c r="I367" s="187"/>
      <c r="J367" s="36"/>
      <c r="K367" s="36"/>
      <c r="L367" s="39"/>
      <c r="M367" s="188"/>
      <c r="N367" s="189"/>
      <c r="O367" s="64"/>
      <c r="P367" s="64"/>
      <c r="Q367" s="64"/>
      <c r="R367" s="64"/>
      <c r="S367" s="64"/>
      <c r="T367" s="65"/>
      <c r="U367" s="34"/>
      <c r="V367" s="34"/>
      <c r="W367" s="34"/>
      <c r="X367" s="34"/>
      <c r="Y367" s="34"/>
      <c r="Z367" s="34"/>
      <c r="AA367" s="34"/>
      <c r="AB367" s="34"/>
      <c r="AC367" s="34"/>
      <c r="AD367" s="34"/>
      <c r="AE367" s="34"/>
      <c r="AT367" s="17" t="s">
        <v>154</v>
      </c>
      <c r="AU367" s="17" t="s">
        <v>84</v>
      </c>
    </row>
    <row r="368" spans="1:65" s="2" customFormat="1" ht="87.75">
      <c r="A368" s="34"/>
      <c r="B368" s="35"/>
      <c r="C368" s="36"/>
      <c r="D368" s="192" t="s">
        <v>455</v>
      </c>
      <c r="E368" s="36"/>
      <c r="F368" s="233" t="s">
        <v>662</v>
      </c>
      <c r="G368" s="36"/>
      <c r="H368" s="36"/>
      <c r="I368" s="187"/>
      <c r="J368" s="36"/>
      <c r="K368" s="36"/>
      <c r="L368" s="39"/>
      <c r="M368" s="188"/>
      <c r="N368" s="189"/>
      <c r="O368" s="64"/>
      <c r="P368" s="64"/>
      <c r="Q368" s="64"/>
      <c r="R368" s="64"/>
      <c r="S368" s="64"/>
      <c r="T368" s="65"/>
      <c r="U368" s="34"/>
      <c r="V368" s="34"/>
      <c r="W368" s="34"/>
      <c r="X368" s="34"/>
      <c r="Y368" s="34"/>
      <c r="Z368" s="34"/>
      <c r="AA368" s="34"/>
      <c r="AB368" s="34"/>
      <c r="AC368" s="34"/>
      <c r="AD368" s="34"/>
      <c r="AE368" s="34"/>
      <c r="AT368" s="17" t="s">
        <v>455</v>
      </c>
      <c r="AU368" s="17" t="s">
        <v>84</v>
      </c>
    </row>
    <row r="369" spans="1:65" s="2" customFormat="1" ht="16.5" customHeight="1">
      <c r="A369" s="34"/>
      <c r="B369" s="35"/>
      <c r="C369" s="173" t="s">
        <v>663</v>
      </c>
      <c r="D369" s="173" t="s">
        <v>147</v>
      </c>
      <c r="E369" s="174" t="s">
        <v>664</v>
      </c>
      <c r="F369" s="175" t="s">
        <v>665</v>
      </c>
      <c r="G369" s="176" t="s">
        <v>264</v>
      </c>
      <c r="H369" s="177">
        <v>1</v>
      </c>
      <c r="I369" s="178"/>
      <c r="J369" s="177">
        <f>ROUND((ROUND(I369,2))*(ROUND(H369,2)),2)</f>
        <v>0</v>
      </c>
      <c r="K369" s="175" t="s">
        <v>151</v>
      </c>
      <c r="L369" s="39"/>
      <c r="M369" s="179" t="s">
        <v>18</v>
      </c>
      <c r="N369" s="180" t="s">
        <v>45</v>
      </c>
      <c r="O369" s="64"/>
      <c r="P369" s="181">
        <f>O369*H369</f>
        <v>0</v>
      </c>
      <c r="Q369" s="181">
        <v>0</v>
      </c>
      <c r="R369" s="181">
        <f>Q369*H369</f>
        <v>0</v>
      </c>
      <c r="S369" s="181">
        <v>0</v>
      </c>
      <c r="T369" s="182">
        <f>S369*H369</f>
        <v>0</v>
      </c>
      <c r="U369" s="34"/>
      <c r="V369" s="34"/>
      <c r="W369" s="34"/>
      <c r="X369" s="34"/>
      <c r="Y369" s="34"/>
      <c r="Z369" s="34"/>
      <c r="AA369" s="34"/>
      <c r="AB369" s="34"/>
      <c r="AC369" s="34"/>
      <c r="AD369" s="34"/>
      <c r="AE369" s="34"/>
      <c r="AR369" s="183" t="s">
        <v>614</v>
      </c>
      <c r="AT369" s="183" t="s">
        <v>147</v>
      </c>
      <c r="AU369" s="183" t="s">
        <v>84</v>
      </c>
      <c r="AY369" s="17" t="s">
        <v>144</v>
      </c>
      <c r="BE369" s="184">
        <f>IF(N369="základní",J369,0)</f>
        <v>0</v>
      </c>
      <c r="BF369" s="184">
        <f>IF(N369="snížená",J369,0)</f>
        <v>0</v>
      </c>
      <c r="BG369" s="184">
        <f>IF(N369="zákl. přenesená",J369,0)</f>
        <v>0</v>
      </c>
      <c r="BH369" s="184">
        <f>IF(N369="sníž. přenesená",J369,0)</f>
        <v>0</v>
      </c>
      <c r="BI369" s="184">
        <f>IF(N369="nulová",J369,0)</f>
        <v>0</v>
      </c>
      <c r="BJ369" s="17" t="s">
        <v>82</v>
      </c>
      <c r="BK369" s="184">
        <f>ROUND((ROUND(I369,2))*(ROUND(H369,2)),2)</f>
        <v>0</v>
      </c>
      <c r="BL369" s="17" t="s">
        <v>614</v>
      </c>
      <c r="BM369" s="183" t="s">
        <v>666</v>
      </c>
    </row>
    <row r="370" spans="1:65" s="2" customFormat="1">
      <c r="A370" s="34"/>
      <c r="B370" s="35"/>
      <c r="C370" s="36"/>
      <c r="D370" s="185" t="s">
        <v>154</v>
      </c>
      <c r="E370" s="36"/>
      <c r="F370" s="186" t="s">
        <v>667</v>
      </c>
      <c r="G370" s="36"/>
      <c r="H370" s="36"/>
      <c r="I370" s="187"/>
      <c r="J370" s="36"/>
      <c r="K370" s="36"/>
      <c r="L370" s="39"/>
      <c r="M370" s="188"/>
      <c r="N370" s="189"/>
      <c r="O370" s="64"/>
      <c r="P370" s="64"/>
      <c r="Q370" s="64"/>
      <c r="R370" s="64"/>
      <c r="S370" s="64"/>
      <c r="T370" s="65"/>
      <c r="U370" s="34"/>
      <c r="V370" s="34"/>
      <c r="W370" s="34"/>
      <c r="X370" s="34"/>
      <c r="Y370" s="34"/>
      <c r="Z370" s="34"/>
      <c r="AA370" s="34"/>
      <c r="AB370" s="34"/>
      <c r="AC370" s="34"/>
      <c r="AD370" s="34"/>
      <c r="AE370" s="34"/>
      <c r="AT370" s="17" t="s">
        <v>154</v>
      </c>
      <c r="AU370" s="17" t="s">
        <v>84</v>
      </c>
    </row>
    <row r="371" spans="1:65" s="2" customFormat="1" ht="48.75">
      <c r="A371" s="34"/>
      <c r="B371" s="35"/>
      <c r="C371" s="36"/>
      <c r="D371" s="192" t="s">
        <v>455</v>
      </c>
      <c r="E371" s="36"/>
      <c r="F371" s="233" t="s">
        <v>668</v>
      </c>
      <c r="G371" s="36"/>
      <c r="H371" s="36"/>
      <c r="I371" s="187"/>
      <c r="J371" s="36"/>
      <c r="K371" s="36"/>
      <c r="L371" s="39"/>
      <c r="M371" s="234"/>
      <c r="N371" s="235"/>
      <c r="O371" s="236"/>
      <c r="P371" s="236"/>
      <c r="Q371" s="236"/>
      <c r="R371" s="236"/>
      <c r="S371" s="236"/>
      <c r="T371" s="237"/>
      <c r="U371" s="34"/>
      <c r="V371" s="34"/>
      <c r="W371" s="34"/>
      <c r="X371" s="34"/>
      <c r="Y371" s="34"/>
      <c r="Z371" s="34"/>
      <c r="AA371" s="34"/>
      <c r="AB371" s="34"/>
      <c r="AC371" s="34"/>
      <c r="AD371" s="34"/>
      <c r="AE371" s="34"/>
      <c r="AT371" s="17" t="s">
        <v>455</v>
      </c>
      <c r="AU371" s="17" t="s">
        <v>84</v>
      </c>
    </row>
    <row r="372" spans="1:65" s="2" customFormat="1" ht="6.95" customHeight="1">
      <c r="A372" s="34"/>
      <c r="B372" s="47"/>
      <c r="C372" s="48"/>
      <c r="D372" s="48"/>
      <c r="E372" s="48"/>
      <c r="F372" s="48"/>
      <c r="G372" s="48"/>
      <c r="H372" s="48"/>
      <c r="I372" s="48"/>
      <c r="J372" s="48"/>
      <c r="K372" s="48"/>
      <c r="L372" s="39"/>
      <c r="M372" s="34"/>
      <c r="O372" s="34"/>
      <c r="P372" s="34"/>
      <c r="Q372" s="34"/>
      <c r="R372" s="34"/>
      <c r="S372" s="34"/>
      <c r="T372" s="34"/>
      <c r="U372" s="34"/>
      <c r="V372" s="34"/>
      <c r="W372" s="34"/>
      <c r="X372" s="34"/>
      <c r="Y372" s="34"/>
      <c r="Z372" s="34"/>
      <c r="AA372" s="34"/>
      <c r="AB372" s="34"/>
      <c r="AC372" s="34"/>
      <c r="AD372" s="34"/>
      <c r="AE372" s="34"/>
    </row>
  </sheetData>
  <sheetProtection algorithmName="SHA-512" hashValue="5AZMsVPbpSgx1VTCZD5PO1J7A72PPruyJcY62Ms5HCBykGgVe2KdpFaRLOSrpxr1lKoKaX1sL8JUl7Ay7jVZHw==" saltValue="ldps5ERGCGrNuxN6xrWUpw==" spinCount="100000" sheet="1" objects="1" scenarios="1"/>
  <autoFilter ref="C98:K371" xr:uid="{00000000-0009-0000-0000-000001000000}"/>
  <mergeCells count="9">
    <mergeCell ref="E50:H50"/>
    <mergeCell ref="E89:H89"/>
    <mergeCell ref="E91:H91"/>
    <mergeCell ref="L2:V2"/>
    <mergeCell ref="E7:H7"/>
    <mergeCell ref="E9:H9"/>
    <mergeCell ref="E18:H18"/>
    <mergeCell ref="E27:H27"/>
    <mergeCell ref="E48:H48"/>
  </mergeCells>
  <hyperlinks>
    <hyperlink ref="F103" r:id="rId1" xr:uid="{00000000-0004-0000-0100-000000000000}"/>
    <hyperlink ref="F106" r:id="rId2" xr:uid="{00000000-0004-0000-0100-000001000000}"/>
    <hyperlink ref="F112" r:id="rId3" xr:uid="{00000000-0004-0000-0100-000002000000}"/>
    <hyperlink ref="F116" r:id="rId4" xr:uid="{00000000-0004-0000-0100-000003000000}"/>
    <hyperlink ref="F123" r:id="rId5" xr:uid="{00000000-0004-0000-0100-000004000000}"/>
    <hyperlink ref="F125" r:id="rId6" xr:uid="{00000000-0004-0000-0100-000005000000}"/>
    <hyperlink ref="F128" r:id="rId7" xr:uid="{00000000-0004-0000-0100-000006000000}"/>
    <hyperlink ref="F131" r:id="rId8" xr:uid="{00000000-0004-0000-0100-000007000000}"/>
    <hyperlink ref="F134" r:id="rId9" xr:uid="{00000000-0004-0000-0100-000008000000}"/>
    <hyperlink ref="F140" r:id="rId10" xr:uid="{00000000-0004-0000-0100-000009000000}"/>
    <hyperlink ref="F142" r:id="rId11" xr:uid="{00000000-0004-0000-0100-00000A000000}"/>
    <hyperlink ref="F145" r:id="rId12" xr:uid="{00000000-0004-0000-0100-00000B000000}"/>
    <hyperlink ref="F154" r:id="rId13" xr:uid="{00000000-0004-0000-0100-00000C000000}"/>
    <hyperlink ref="F167" r:id="rId14" xr:uid="{00000000-0004-0000-0100-00000D000000}"/>
    <hyperlink ref="F170" r:id="rId15" xr:uid="{00000000-0004-0000-0100-00000E000000}"/>
    <hyperlink ref="F172" r:id="rId16" xr:uid="{00000000-0004-0000-0100-00000F000000}"/>
    <hyperlink ref="F175" r:id="rId17" xr:uid="{00000000-0004-0000-0100-000010000000}"/>
    <hyperlink ref="F178" r:id="rId18" xr:uid="{00000000-0004-0000-0100-000011000000}"/>
    <hyperlink ref="F181" r:id="rId19" xr:uid="{00000000-0004-0000-0100-000012000000}"/>
    <hyperlink ref="F186" r:id="rId20" xr:uid="{00000000-0004-0000-0100-000013000000}"/>
    <hyperlink ref="F189" r:id="rId21" xr:uid="{00000000-0004-0000-0100-000014000000}"/>
    <hyperlink ref="F192" r:id="rId22" xr:uid="{00000000-0004-0000-0100-000015000000}"/>
    <hyperlink ref="F196" r:id="rId23" xr:uid="{00000000-0004-0000-0100-000016000000}"/>
    <hyperlink ref="F198" r:id="rId24" xr:uid="{00000000-0004-0000-0100-000017000000}"/>
    <hyperlink ref="F200" r:id="rId25" xr:uid="{00000000-0004-0000-0100-000018000000}"/>
    <hyperlink ref="F203" r:id="rId26" xr:uid="{00000000-0004-0000-0100-000019000000}"/>
    <hyperlink ref="F205" r:id="rId27" xr:uid="{00000000-0004-0000-0100-00001A000000}"/>
    <hyperlink ref="F208" r:id="rId28" xr:uid="{00000000-0004-0000-0100-00001B000000}"/>
    <hyperlink ref="F220" r:id="rId29" xr:uid="{00000000-0004-0000-0100-00001C000000}"/>
    <hyperlink ref="F223" r:id="rId30" xr:uid="{00000000-0004-0000-0100-00001D000000}"/>
    <hyperlink ref="F226" r:id="rId31" xr:uid="{00000000-0004-0000-0100-00001E000000}"/>
    <hyperlink ref="F229" r:id="rId32" xr:uid="{00000000-0004-0000-0100-00001F000000}"/>
    <hyperlink ref="F232" r:id="rId33" xr:uid="{00000000-0004-0000-0100-000020000000}"/>
    <hyperlink ref="F234" r:id="rId34" xr:uid="{00000000-0004-0000-0100-000021000000}"/>
    <hyperlink ref="F238" r:id="rId35" xr:uid="{00000000-0004-0000-0100-000022000000}"/>
    <hyperlink ref="F240" r:id="rId36" xr:uid="{00000000-0004-0000-0100-000023000000}"/>
    <hyperlink ref="F242" r:id="rId37" xr:uid="{00000000-0004-0000-0100-000024000000}"/>
    <hyperlink ref="F247" r:id="rId38" xr:uid="{00000000-0004-0000-0100-000025000000}"/>
    <hyperlink ref="F250" r:id="rId39" xr:uid="{00000000-0004-0000-0100-000026000000}"/>
    <hyperlink ref="F252" r:id="rId40" xr:uid="{00000000-0004-0000-0100-000027000000}"/>
    <hyperlink ref="F255" r:id="rId41" xr:uid="{00000000-0004-0000-0100-000028000000}"/>
    <hyperlink ref="F262" r:id="rId42" xr:uid="{00000000-0004-0000-0100-000029000000}"/>
    <hyperlink ref="F266" r:id="rId43" xr:uid="{00000000-0004-0000-0100-00002A000000}"/>
    <hyperlink ref="F270" r:id="rId44" xr:uid="{00000000-0004-0000-0100-00002B000000}"/>
    <hyperlink ref="F276" r:id="rId45" xr:uid="{00000000-0004-0000-0100-00002C000000}"/>
    <hyperlink ref="F278" r:id="rId46" xr:uid="{00000000-0004-0000-0100-00002D000000}"/>
    <hyperlink ref="F281" r:id="rId47" xr:uid="{00000000-0004-0000-0100-00002E000000}"/>
    <hyperlink ref="F284" r:id="rId48" xr:uid="{00000000-0004-0000-0100-00002F000000}"/>
    <hyperlink ref="F286" r:id="rId49" xr:uid="{00000000-0004-0000-0100-000030000000}"/>
    <hyperlink ref="F291" r:id="rId50" xr:uid="{00000000-0004-0000-0100-000031000000}"/>
    <hyperlink ref="F293" r:id="rId51" xr:uid="{00000000-0004-0000-0100-000032000000}"/>
    <hyperlink ref="F295" r:id="rId52" xr:uid="{00000000-0004-0000-0100-000033000000}"/>
    <hyperlink ref="F298" r:id="rId53" xr:uid="{00000000-0004-0000-0100-000034000000}"/>
    <hyperlink ref="F304" r:id="rId54" xr:uid="{00000000-0004-0000-0100-000035000000}"/>
    <hyperlink ref="F310" r:id="rId55" xr:uid="{00000000-0004-0000-0100-000036000000}"/>
    <hyperlink ref="F312" r:id="rId56" xr:uid="{00000000-0004-0000-0100-000037000000}"/>
    <hyperlink ref="F315" r:id="rId57" xr:uid="{00000000-0004-0000-0100-000038000000}"/>
    <hyperlink ref="F317" r:id="rId58" xr:uid="{00000000-0004-0000-0100-000039000000}"/>
    <hyperlink ref="F323" r:id="rId59" xr:uid="{00000000-0004-0000-0100-00003A000000}"/>
    <hyperlink ref="F325" r:id="rId60" xr:uid="{00000000-0004-0000-0100-00003B000000}"/>
    <hyperlink ref="F333" r:id="rId61" xr:uid="{00000000-0004-0000-0100-00003C000000}"/>
    <hyperlink ref="F336" r:id="rId62" xr:uid="{00000000-0004-0000-0100-00003D000000}"/>
    <hyperlink ref="F339" r:id="rId63" xr:uid="{00000000-0004-0000-0100-00003E000000}"/>
    <hyperlink ref="F341" r:id="rId64" xr:uid="{00000000-0004-0000-0100-00003F000000}"/>
    <hyperlink ref="F345" r:id="rId65" xr:uid="{00000000-0004-0000-0100-000040000000}"/>
    <hyperlink ref="F348" r:id="rId66" xr:uid="{00000000-0004-0000-0100-000041000000}"/>
    <hyperlink ref="F352" r:id="rId67" xr:uid="{00000000-0004-0000-0100-000042000000}"/>
    <hyperlink ref="F355" r:id="rId68" xr:uid="{00000000-0004-0000-0100-000043000000}"/>
    <hyperlink ref="F361" r:id="rId69" xr:uid="{00000000-0004-0000-0100-000044000000}"/>
    <hyperlink ref="F364" r:id="rId70" xr:uid="{00000000-0004-0000-0100-000045000000}"/>
    <hyperlink ref="F367" r:id="rId71" xr:uid="{00000000-0004-0000-0100-000046000000}"/>
    <hyperlink ref="F370" r:id="rId72" xr:uid="{00000000-0004-0000-0100-000047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2:BM128"/>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87</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100</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DP08 = E1P6 + E1P7</v>
      </c>
      <c r="F7" s="282"/>
      <c r="G7" s="282"/>
      <c r="H7" s="282"/>
      <c r="L7" s="20"/>
    </row>
    <row r="8" spans="1:46" s="2" customFormat="1" ht="12" customHeight="1">
      <c r="A8" s="34"/>
      <c r="B8" s="39"/>
      <c r="C8" s="34"/>
      <c r="D8" s="105" t="s">
        <v>101</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669</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670</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104</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ROUND(J86,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ROUND((SUM(BE86:BE127)),  2)</f>
        <v>0</v>
      </c>
      <c r="G33" s="34"/>
      <c r="H33" s="34"/>
      <c r="I33" s="118">
        <v>0.21</v>
      </c>
      <c r="J33" s="117">
        <f>ROUND(((SUM(BE86:BE127))*I33),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ROUND((SUM(BF86:BF127)),  2)</f>
        <v>0</v>
      </c>
      <c r="G34" s="34"/>
      <c r="H34" s="34"/>
      <c r="I34" s="118">
        <v>0.15</v>
      </c>
      <c r="J34" s="117">
        <f>ROUND(((SUM(BF86:BF127))*I34),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ROUND((SUM(BG86:BG127)),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ROUND((SUM(BH86:BH127)),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ROUND((SUM(BI86:BI127)),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105</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DP08 = E1P6 + E1P7</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101</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D1.4.1 - Zdravotně technické instalace - DP08</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Ing. Tomáš Edlman,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106</v>
      </c>
      <c r="D57" s="131"/>
      <c r="E57" s="131"/>
      <c r="F57" s="131"/>
      <c r="G57" s="131"/>
      <c r="H57" s="131"/>
      <c r="I57" s="131"/>
      <c r="J57" s="132" t="s">
        <v>107</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J86</f>
        <v>0</v>
      </c>
      <c r="K59" s="36"/>
      <c r="L59" s="106"/>
      <c r="S59" s="34"/>
      <c r="T59" s="34"/>
      <c r="U59" s="34"/>
      <c r="V59" s="34"/>
      <c r="W59" s="34"/>
      <c r="X59" s="34"/>
      <c r="Y59" s="34"/>
      <c r="Z59" s="34"/>
      <c r="AA59" s="34"/>
      <c r="AB59" s="34"/>
      <c r="AC59" s="34"/>
      <c r="AD59" s="34"/>
      <c r="AE59" s="34"/>
      <c r="AU59" s="17" t="s">
        <v>108</v>
      </c>
    </row>
    <row r="60" spans="1:47" s="9" customFormat="1" ht="24.95" customHeight="1">
      <c r="B60" s="134"/>
      <c r="C60" s="135"/>
      <c r="D60" s="136" t="s">
        <v>115</v>
      </c>
      <c r="E60" s="137"/>
      <c r="F60" s="137"/>
      <c r="G60" s="137"/>
      <c r="H60" s="137"/>
      <c r="I60" s="137"/>
      <c r="J60" s="138">
        <f>J87</f>
        <v>0</v>
      </c>
      <c r="K60" s="135"/>
      <c r="L60" s="139"/>
    </row>
    <row r="61" spans="1:47" s="10" customFormat="1" ht="19.899999999999999" customHeight="1">
      <c r="B61" s="140"/>
      <c r="C61" s="141"/>
      <c r="D61" s="142" t="s">
        <v>671</v>
      </c>
      <c r="E61" s="143"/>
      <c r="F61" s="143"/>
      <c r="G61" s="143"/>
      <c r="H61" s="143"/>
      <c r="I61" s="143"/>
      <c r="J61" s="144">
        <f>J88</f>
        <v>0</v>
      </c>
      <c r="K61" s="141"/>
      <c r="L61" s="145"/>
    </row>
    <row r="62" spans="1:47" s="10" customFormat="1" ht="19.899999999999999" customHeight="1">
      <c r="B62" s="140"/>
      <c r="C62" s="141"/>
      <c r="D62" s="142" t="s">
        <v>672</v>
      </c>
      <c r="E62" s="143"/>
      <c r="F62" s="143"/>
      <c r="G62" s="143"/>
      <c r="H62" s="143"/>
      <c r="I62" s="143"/>
      <c r="J62" s="144">
        <f>J98</f>
        <v>0</v>
      </c>
      <c r="K62" s="141"/>
      <c r="L62" s="145"/>
    </row>
    <row r="63" spans="1:47" s="9" customFormat="1" ht="24.95" customHeight="1">
      <c r="B63" s="134"/>
      <c r="C63" s="135"/>
      <c r="D63" s="136" t="s">
        <v>673</v>
      </c>
      <c r="E63" s="137"/>
      <c r="F63" s="137"/>
      <c r="G63" s="137"/>
      <c r="H63" s="137"/>
      <c r="I63" s="137"/>
      <c r="J63" s="138">
        <f>J118</f>
        <v>0</v>
      </c>
      <c r="K63" s="135"/>
      <c r="L63" s="139"/>
    </row>
    <row r="64" spans="1:47" s="9" customFormat="1" ht="24.95" customHeight="1">
      <c r="B64" s="134"/>
      <c r="C64" s="135"/>
      <c r="D64" s="136" t="s">
        <v>123</v>
      </c>
      <c r="E64" s="137"/>
      <c r="F64" s="137"/>
      <c r="G64" s="137"/>
      <c r="H64" s="137"/>
      <c r="I64" s="137"/>
      <c r="J64" s="138">
        <f>J121</f>
        <v>0</v>
      </c>
      <c r="K64" s="135"/>
      <c r="L64" s="139"/>
    </row>
    <row r="65" spans="1:31" s="10" customFormat="1" ht="19.899999999999999" customHeight="1">
      <c r="B65" s="140"/>
      <c r="C65" s="141"/>
      <c r="D65" s="142" t="s">
        <v>124</v>
      </c>
      <c r="E65" s="143"/>
      <c r="F65" s="143"/>
      <c r="G65" s="143"/>
      <c r="H65" s="143"/>
      <c r="I65" s="143"/>
      <c r="J65" s="144">
        <f>J122</f>
        <v>0</v>
      </c>
      <c r="K65" s="141"/>
      <c r="L65" s="145"/>
    </row>
    <row r="66" spans="1:31" s="10" customFormat="1" ht="19.899999999999999" customHeight="1">
      <c r="B66" s="140"/>
      <c r="C66" s="141"/>
      <c r="D66" s="142" t="s">
        <v>126</v>
      </c>
      <c r="E66" s="143"/>
      <c r="F66" s="143"/>
      <c r="G66" s="143"/>
      <c r="H66" s="143"/>
      <c r="I66" s="143"/>
      <c r="J66" s="144">
        <f>J125</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129</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79" t="str">
        <f>E7</f>
        <v>Dochlazení administrativních prostor ČNB - DP08 = E1P6 + E1P7</v>
      </c>
      <c r="F76" s="280"/>
      <c r="G76" s="280"/>
      <c r="H76" s="280"/>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101</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58" t="str">
        <f>E9</f>
        <v>D1.4.1 - Zdravotně technické instalace - DP08</v>
      </c>
      <c r="F78" s="278"/>
      <c r="G78" s="278"/>
      <c r="H78" s="278"/>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20</v>
      </c>
      <c r="D80" s="36"/>
      <c r="E80" s="36"/>
      <c r="F80" s="27" t="str">
        <f>F12</f>
        <v>Česká národní banka, Na příkopě 864/28, 110 00 Pra</v>
      </c>
      <c r="G80" s="36"/>
      <c r="H80" s="36"/>
      <c r="I80" s="29" t="s">
        <v>22</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24</v>
      </c>
      <c r="D82" s="36"/>
      <c r="E82" s="36"/>
      <c r="F82" s="27" t="str">
        <f>E15</f>
        <v>ČESKÁ NÁRODNÍ BANKA</v>
      </c>
      <c r="G82" s="36"/>
      <c r="H82" s="36"/>
      <c r="I82" s="29" t="s">
        <v>32</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30</v>
      </c>
      <c r="D83" s="36"/>
      <c r="E83" s="36"/>
      <c r="F83" s="27" t="str">
        <f>IF(E18="","",E18)</f>
        <v>Vyplň údaj</v>
      </c>
      <c r="G83" s="36"/>
      <c r="H83" s="36"/>
      <c r="I83" s="29" t="s">
        <v>37</v>
      </c>
      <c r="J83" s="32" t="str">
        <f>E24</f>
        <v>Ing. Tomáš Edlman,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130</v>
      </c>
      <c r="D85" s="149" t="s">
        <v>59</v>
      </c>
      <c r="E85" s="149" t="s">
        <v>55</v>
      </c>
      <c r="F85" s="149" t="s">
        <v>56</v>
      </c>
      <c r="G85" s="149" t="s">
        <v>131</v>
      </c>
      <c r="H85" s="149" t="s">
        <v>132</v>
      </c>
      <c r="I85" s="149" t="s">
        <v>133</v>
      </c>
      <c r="J85" s="149" t="s">
        <v>107</v>
      </c>
      <c r="K85" s="150" t="s">
        <v>134</v>
      </c>
      <c r="L85" s="151"/>
      <c r="M85" s="68" t="s">
        <v>18</v>
      </c>
      <c r="N85" s="69" t="s">
        <v>44</v>
      </c>
      <c r="O85" s="69" t="s">
        <v>135</v>
      </c>
      <c r="P85" s="69" t="s">
        <v>136</v>
      </c>
      <c r="Q85" s="69" t="s">
        <v>137</v>
      </c>
      <c r="R85" s="69" t="s">
        <v>138</v>
      </c>
      <c r="S85" s="69" t="s">
        <v>139</v>
      </c>
      <c r="T85" s="70" t="s">
        <v>140</v>
      </c>
      <c r="U85" s="146"/>
      <c r="V85" s="146"/>
      <c r="W85" s="146"/>
      <c r="X85" s="146"/>
      <c r="Y85" s="146"/>
      <c r="Z85" s="146"/>
      <c r="AA85" s="146"/>
      <c r="AB85" s="146"/>
      <c r="AC85" s="146"/>
      <c r="AD85" s="146"/>
      <c r="AE85" s="146"/>
    </row>
    <row r="86" spans="1:65" s="2" customFormat="1" ht="22.9" customHeight="1">
      <c r="A86" s="34"/>
      <c r="B86" s="35"/>
      <c r="C86" s="75" t="s">
        <v>141</v>
      </c>
      <c r="D86" s="36"/>
      <c r="E86" s="36"/>
      <c r="F86" s="36"/>
      <c r="G86" s="36"/>
      <c r="H86" s="36"/>
      <c r="I86" s="36"/>
      <c r="J86" s="152">
        <f>BK86</f>
        <v>0</v>
      </c>
      <c r="K86" s="36"/>
      <c r="L86" s="39"/>
      <c r="M86" s="71"/>
      <c r="N86" s="153"/>
      <c r="O86" s="72"/>
      <c r="P86" s="154">
        <f>P87+P118+P121</f>
        <v>0</v>
      </c>
      <c r="Q86" s="72"/>
      <c r="R86" s="154">
        <f>R87+R118+R121</f>
        <v>0.21958999999999998</v>
      </c>
      <c r="S86" s="72"/>
      <c r="T86" s="155">
        <f>T87+T118+T121</f>
        <v>0</v>
      </c>
      <c r="U86" s="34"/>
      <c r="V86" s="34"/>
      <c r="W86" s="34"/>
      <c r="X86" s="34"/>
      <c r="Y86" s="34"/>
      <c r="Z86" s="34"/>
      <c r="AA86" s="34"/>
      <c r="AB86" s="34"/>
      <c r="AC86" s="34"/>
      <c r="AD86" s="34"/>
      <c r="AE86" s="34"/>
      <c r="AT86" s="17" t="s">
        <v>73</v>
      </c>
      <c r="AU86" s="17" t="s">
        <v>108</v>
      </c>
      <c r="BK86" s="156">
        <f>BK87+BK118+BK121</f>
        <v>0</v>
      </c>
    </row>
    <row r="87" spans="1:65" s="12" customFormat="1" ht="25.9" customHeight="1">
      <c r="B87" s="157"/>
      <c r="C87" s="158"/>
      <c r="D87" s="159" t="s">
        <v>73</v>
      </c>
      <c r="E87" s="160" t="s">
        <v>354</v>
      </c>
      <c r="F87" s="160" t="s">
        <v>355</v>
      </c>
      <c r="G87" s="158"/>
      <c r="H87" s="158"/>
      <c r="I87" s="161"/>
      <c r="J87" s="162">
        <f>BK87</f>
        <v>0</v>
      </c>
      <c r="K87" s="158"/>
      <c r="L87" s="163"/>
      <c r="M87" s="164"/>
      <c r="N87" s="165"/>
      <c r="O87" s="165"/>
      <c r="P87" s="166">
        <f>P88+P98</f>
        <v>0</v>
      </c>
      <c r="Q87" s="165"/>
      <c r="R87" s="166">
        <f>R88+R98</f>
        <v>0.21958999999999998</v>
      </c>
      <c r="S87" s="165"/>
      <c r="T87" s="167">
        <f>T88+T98</f>
        <v>0</v>
      </c>
      <c r="AR87" s="168" t="s">
        <v>84</v>
      </c>
      <c r="AT87" s="169" t="s">
        <v>73</v>
      </c>
      <c r="AU87" s="169" t="s">
        <v>74</v>
      </c>
      <c r="AY87" s="168" t="s">
        <v>144</v>
      </c>
      <c r="BK87" s="170">
        <f>BK88+BK98</f>
        <v>0</v>
      </c>
    </row>
    <row r="88" spans="1:65" s="12" customFormat="1" ht="22.9" customHeight="1">
      <c r="B88" s="157"/>
      <c r="C88" s="158"/>
      <c r="D88" s="159" t="s">
        <v>73</v>
      </c>
      <c r="E88" s="171" t="s">
        <v>674</v>
      </c>
      <c r="F88" s="171" t="s">
        <v>675</v>
      </c>
      <c r="G88" s="158"/>
      <c r="H88" s="158"/>
      <c r="I88" s="161"/>
      <c r="J88" s="172">
        <f>BK88</f>
        <v>0</v>
      </c>
      <c r="K88" s="158"/>
      <c r="L88" s="163"/>
      <c r="M88" s="164"/>
      <c r="N88" s="165"/>
      <c r="O88" s="165"/>
      <c r="P88" s="166">
        <f>SUM(P89:P97)</f>
        <v>0</v>
      </c>
      <c r="Q88" s="165"/>
      <c r="R88" s="166">
        <f>SUM(R89:R97)</f>
        <v>7.5000000000000002E-4</v>
      </c>
      <c r="S88" s="165"/>
      <c r="T88" s="167">
        <f>SUM(T89:T97)</f>
        <v>0</v>
      </c>
      <c r="AR88" s="168" t="s">
        <v>84</v>
      </c>
      <c r="AT88" s="169" t="s">
        <v>73</v>
      </c>
      <c r="AU88" s="169" t="s">
        <v>82</v>
      </c>
      <c r="AY88" s="168" t="s">
        <v>144</v>
      </c>
      <c r="BK88" s="170">
        <f>SUM(BK89:BK97)</f>
        <v>0</v>
      </c>
    </row>
    <row r="89" spans="1:65" s="2" customFormat="1" ht="24.2" customHeight="1">
      <c r="A89" s="34"/>
      <c r="B89" s="35"/>
      <c r="C89" s="173" t="s">
        <v>82</v>
      </c>
      <c r="D89" s="173" t="s">
        <v>147</v>
      </c>
      <c r="E89" s="174" t="s">
        <v>676</v>
      </c>
      <c r="F89" s="175" t="s">
        <v>677</v>
      </c>
      <c r="G89" s="176" t="s">
        <v>150</v>
      </c>
      <c r="H89" s="177">
        <v>5</v>
      </c>
      <c r="I89" s="178"/>
      <c r="J89" s="177">
        <f>ROUND((ROUND(I89,2))*(ROUND(H89,2)),2)</f>
        <v>0</v>
      </c>
      <c r="K89" s="175" t="s">
        <v>151</v>
      </c>
      <c r="L89" s="39"/>
      <c r="M89" s="179" t="s">
        <v>18</v>
      </c>
      <c r="N89" s="180" t="s">
        <v>45</v>
      </c>
      <c r="O89" s="64"/>
      <c r="P89" s="181">
        <f>O89*H89</f>
        <v>0</v>
      </c>
      <c r="Q89" s="181">
        <v>0</v>
      </c>
      <c r="R89" s="181">
        <f>Q89*H89</f>
        <v>0</v>
      </c>
      <c r="S89" s="181">
        <v>0</v>
      </c>
      <c r="T89" s="182">
        <f>S89*H89</f>
        <v>0</v>
      </c>
      <c r="U89" s="34"/>
      <c r="V89" s="34"/>
      <c r="W89" s="34"/>
      <c r="X89" s="34"/>
      <c r="Y89" s="34"/>
      <c r="Z89" s="34"/>
      <c r="AA89" s="34"/>
      <c r="AB89" s="34"/>
      <c r="AC89" s="34"/>
      <c r="AD89" s="34"/>
      <c r="AE89" s="34"/>
      <c r="AR89" s="183" t="s">
        <v>249</v>
      </c>
      <c r="AT89" s="183" t="s">
        <v>147</v>
      </c>
      <c r="AU89" s="183" t="s">
        <v>84</v>
      </c>
      <c r="AY89" s="17" t="s">
        <v>144</v>
      </c>
      <c r="BE89" s="184">
        <f>IF(N89="základní",J89,0)</f>
        <v>0</v>
      </c>
      <c r="BF89" s="184">
        <f>IF(N89="snížená",J89,0)</f>
        <v>0</v>
      </c>
      <c r="BG89" s="184">
        <f>IF(N89="zákl. přenesená",J89,0)</f>
        <v>0</v>
      </c>
      <c r="BH89" s="184">
        <f>IF(N89="sníž. přenesená",J89,0)</f>
        <v>0</v>
      </c>
      <c r="BI89" s="184">
        <f>IF(N89="nulová",J89,0)</f>
        <v>0</v>
      </c>
      <c r="BJ89" s="17" t="s">
        <v>82</v>
      </c>
      <c r="BK89" s="184">
        <f>ROUND((ROUND(I89,2))*(ROUND(H89,2)),2)</f>
        <v>0</v>
      </c>
      <c r="BL89" s="17" t="s">
        <v>249</v>
      </c>
      <c r="BM89" s="183" t="s">
        <v>678</v>
      </c>
    </row>
    <row r="90" spans="1:65" s="2" customFormat="1">
      <c r="A90" s="34"/>
      <c r="B90" s="35"/>
      <c r="C90" s="36"/>
      <c r="D90" s="185" t="s">
        <v>154</v>
      </c>
      <c r="E90" s="36"/>
      <c r="F90" s="186" t="s">
        <v>679</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154</v>
      </c>
      <c r="AU90" s="17" t="s">
        <v>84</v>
      </c>
    </row>
    <row r="91" spans="1:65" s="2" customFormat="1" ht="24.2" customHeight="1">
      <c r="A91" s="34"/>
      <c r="B91" s="35"/>
      <c r="C91" s="173" t="s">
        <v>84</v>
      </c>
      <c r="D91" s="173" t="s">
        <v>147</v>
      </c>
      <c r="E91" s="174" t="s">
        <v>680</v>
      </c>
      <c r="F91" s="175" t="s">
        <v>681</v>
      </c>
      <c r="G91" s="176" t="s">
        <v>150</v>
      </c>
      <c r="H91" s="177">
        <v>5</v>
      </c>
      <c r="I91" s="178"/>
      <c r="J91" s="177">
        <f>ROUND((ROUND(I91,2))*(ROUND(H91,2)),2)</f>
        <v>0</v>
      </c>
      <c r="K91" s="175" t="s">
        <v>151</v>
      </c>
      <c r="L91" s="39"/>
      <c r="M91" s="179" t="s">
        <v>18</v>
      </c>
      <c r="N91" s="180" t="s">
        <v>45</v>
      </c>
      <c r="O91" s="64"/>
      <c r="P91" s="181">
        <f>O91*H91</f>
        <v>0</v>
      </c>
      <c r="Q91" s="181">
        <v>6.0000000000000002E-5</v>
      </c>
      <c r="R91" s="181">
        <f>Q91*H91</f>
        <v>3.0000000000000003E-4</v>
      </c>
      <c r="S91" s="181">
        <v>0</v>
      </c>
      <c r="T91" s="182">
        <f>S91*H91</f>
        <v>0</v>
      </c>
      <c r="U91" s="34"/>
      <c r="V91" s="34"/>
      <c r="W91" s="34"/>
      <c r="X91" s="34"/>
      <c r="Y91" s="34"/>
      <c r="Z91" s="34"/>
      <c r="AA91" s="34"/>
      <c r="AB91" s="34"/>
      <c r="AC91" s="34"/>
      <c r="AD91" s="34"/>
      <c r="AE91" s="34"/>
      <c r="AR91" s="183" t="s">
        <v>249</v>
      </c>
      <c r="AT91" s="183" t="s">
        <v>147</v>
      </c>
      <c r="AU91" s="183" t="s">
        <v>84</v>
      </c>
      <c r="AY91" s="17" t="s">
        <v>144</v>
      </c>
      <c r="BE91" s="184">
        <f>IF(N91="základní",J91,0)</f>
        <v>0</v>
      </c>
      <c r="BF91" s="184">
        <f>IF(N91="snížená",J91,0)</f>
        <v>0</v>
      </c>
      <c r="BG91" s="184">
        <f>IF(N91="zákl. přenesená",J91,0)</f>
        <v>0</v>
      </c>
      <c r="BH91" s="184">
        <f>IF(N91="sníž. přenesená",J91,0)</f>
        <v>0</v>
      </c>
      <c r="BI91" s="184">
        <f>IF(N91="nulová",J91,0)</f>
        <v>0</v>
      </c>
      <c r="BJ91" s="17" t="s">
        <v>82</v>
      </c>
      <c r="BK91" s="184">
        <f>ROUND((ROUND(I91,2))*(ROUND(H91,2)),2)</f>
        <v>0</v>
      </c>
      <c r="BL91" s="17" t="s">
        <v>249</v>
      </c>
      <c r="BM91" s="183" t="s">
        <v>682</v>
      </c>
    </row>
    <row r="92" spans="1:65" s="2" customFormat="1">
      <c r="A92" s="34"/>
      <c r="B92" s="35"/>
      <c r="C92" s="36"/>
      <c r="D92" s="185" t="s">
        <v>154</v>
      </c>
      <c r="E92" s="36"/>
      <c r="F92" s="186" t="s">
        <v>683</v>
      </c>
      <c r="G92" s="36"/>
      <c r="H92" s="36"/>
      <c r="I92" s="187"/>
      <c r="J92" s="36"/>
      <c r="K92" s="36"/>
      <c r="L92" s="39"/>
      <c r="M92" s="188"/>
      <c r="N92" s="189"/>
      <c r="O92" s="64"/>
      <c r="P92" s="64"/>
      <c r="Q92" s="64"/>
      <c r="R92" s="64"/>
      <c r="S92" s="64"/>
      <c r="T92" s="65"/>
      <c r="U92" s="34"/>
      <c r="V92" s="34"/>
      <c r="W92" s="34"/>
      <c r="X92" s="34"/>
      <c r="Y92" s="34"/>
      <c r="Z92" s="34"/>
      <c r="AA92" s="34"/>
      <c r="AB92" s="34"/>
      <c r="AC92" s="34"/>
      <c r="AD92" s="34"/>
      <c r="AE92" s="34"/>
      <c r="AT92" s="17" t="s">
        <v>154</v>
      </c>
      <c r="AU92" s="17" t="s">
        <v>84</v>
      </c>
    </row>
    <row r="93" spans="1:65" s="2" customFormat="1" ht="16.5" customHeight="1">
      <c r="A93" s="34"/>
      <c r="B93" s="35"/>
      <c r="C93" s="224" t="s">
        <v>145</v>
      </c>
      <c r="D93" s="224" t="s">
        <v>239</v>
      </c>
      <c r="E93" s="225" t="s">
        <v>684</v>
      </c>
      <c r="F93" s="226" t="s">
        <v>685</v>
      </c>
      <c r="G93" s="227" t="s">
        <v>150</v>
      </c>
      <c r="H93" s="228">
        <v>5</v>
      </c>
      <c r="I93" s="229"/>
      <c r="J93" s="228">
        <f>ROUND((ROUND(I93,2))*(ROUND(H93,2)),2)</f>
        <v>0</v>
      </c>
      <c r="K93" s="226" t="s">
        <v>151</v>
      </c>
      <c r="L93" s="230"/>
      <c r="M93" s="231" t="s">
        <v>18</v>
      </c>
      <c r="N93" s="232" t="s">
        <v>45</v>
      </c>
      <c r="O93" s="64"/>
      <c r="P93" s="181">
        <f>O93*H93</f>
        <v>0</v>
      </c>
      <c r="Q93" s="181">
        <v>9.0000000000000006E-5</v>
      </c>
      <c r="R93" s="181">
        <f>Q93*H93</f>
        <v>4.5000000000000004E-4</v>
      </c>
      <c r="S93" s="181">
        <v>0</v>
      </c>
      <c r="T93" s="182">
        <f>S93*H93</f>
        <v>0</v>
      </c>
      <c r="U93" s="34"/>
      <c r="V93" s="34"/>
      <c r="W93" s="34"/>
      <c r="X93" s="34"/>
      <c r="Y93" s="34"/>
      <c r="Z93" s="34"/>
      <c r="AA93" s="34"/>
      <c r="AB93" s="34"/>
      <c r="AC93" s="34"/>
      <c r="AD93" s="34"/>
      <c r="AE93" s="34"/>
      <c r="AR93" s="183" t="s">
        <v>337</v>
      </c>
      <c r="AT93" s="183" t="s">
        <v>239</v>
      </c>
      <c r="AU93" s="183" t="s">
        <v>84</v>
      </c>
      <c r="AY93" s="17" t="s">
        <v>144</v>
      </c>
      <c r="BE93" s="184">
        <f>IF(N93="základní",J93,0)</f>
        <v>0</v>
      </c>
      <c r="BF93" s="184">
        <f>IF(N93="snížená",J93,0)</f>
        <v>0</v>
      </c>
      <c r="BG93" s="184">
        <f>IF(N93="zákl. přenesená",J93,0)</f>
        <v>0</v>
      </c>
      <c r="BH93" s="184">
        <f>IF(N93="sníž. přenesená",J93,0)</f>
        <v>0</v>
      </c>
      <c r="BI93" s="184">
        <f>IF(N93="nulová",J93,0)</f>
        <v>0</v>
      </c>
      <c r="BJ93" s="17" t="s">
        <v>82</v>
      </c>
      <c r="BK93" s="184">
        <f>ROUND((ROUND(I93,2))*(ROUND(H93,2)),2)</f>
        <v>0</v>
      </c>
      <c r="BL93" s="17" t="s">
        <v>249</v>
      </c>
      <c r="BM93" s="183" t="s">
        <v>686</v>
      </c>
    </row>
    <row r="94" spans="1:65" s="2" customFormat="1" ht="49.15" customHeight="1">
      <c r="A94" s="34"/>
      <c r="B94" s="35"/>
      <c r="C94" s="173" t="s">
        <v>152</v>
      </c>
      <c r="D94" s="173" t="s">
        <v>147</v>
      </c>
      <c r="E94" s="174" t="s">
        <v>687</v>
      </c>
      <c r="F94" s="175" t="s">
        <v>688</v>
      </c>
      <c r="G94" s="176" t="s">
        <v>323</v>
      </c>
      <c r="H94" s="177">
        <v>0</v>
      </c>
      <c r="I94" s="178"/>
      <c r="J94" s="177">
        <f>ROUND((ROUND(I94,2))*(ROUND(H94,2)),2)</f>
        <v>0</v>
      </c>
      <c r="K94" s="175" t="s">
        <v>151</v>
      </c>
      <c r="L94" s="39"/>
      <c r="M94" s="179" t="s">
        <v>18</v>
      </c>
      <c r="N94" s="180" t="s">
        <v>45</v>
      </c>
      <c r="O94" s="64"/>
      <c r="P94" s="181">
        <f>O94*H94</f>
        <v>0</v>
      </c>
      <c r="Q94" s="181">
        <v>0</v>
      </c>
      <c r="R94" s="181">
        <f>Q94*H94</f>
        <v>0</v>
      </c>
      <c r="S94" s="181">
        <v>0</v>
      </c>
      <c r="T94" s="182">
        <f>S94*H94</f>
        <v>0</v>
      </c>
      <c r="U94" s="34"/>
      <c r="V94" s="34"/>
      <c r="W94" s="34"/>
      <c r="X94" s="34"/>
      <c r="Y94" s="34"/>
      <c r="Z94" s="34"/>
      <c r="AA94" s="34"/>
      <c r="AB94" s="34"/>
      <c r="AC94" s="34"/>
      <c r="AD94" s="34"/>
      <c r="AE94" s="34"/>
      <c r="AR94" s="183" t="s">
        <v>249</v>
      </c>
      <c r="AT94" s="183" t="s">
        <v>147</v>
      </c>
      <c r="AU94" s="183" t="s">
        <v>84</v>
      </c>
      <c r="AY94" s="17" t="s">
        <v>144</v>
      </c>
      <c r="BE94" s="184">
        <f>IF(N94="základní",J94,0)</f>
        <v>0</v>
      </c>
      <c r="BF94" s="184">
        <f>IF(N94="snížená",J94,0)</f>
        <v>0</v>
      </c>
      <c r="BG94" s="184">
        <f>IF(N94="zákl. přenesená",J94,0)</f>
        <v>0</v>
      </c>
      <c r="BH94" s="184">
        <f>IF(N94="sníž. přenesená",J94,0)</f>
        <v>0</v>
      </c>
      <c r="BI94" s="184">
        <f>IF(N94="nulová",J94,0)</f>
        <v>0</v>
      </c>
      <c r="BJ94" s="17" t="s">
        <v>82</v>
      </c>
      <c r="BK94" s="184">
        <f>ROUND((ROUND(I94,2))*(ROUND(H94,2)),2)</f>
        <v>0</v>
      </c>
      <c r="BL94" s="17" t="s">
        <v>249</v>
      </c>
      <c r="BM94" s="183" t="s">
        <v>689</v>
      </c>
    </row>
    <row r="95" spans="1:65" s="2" customFormat="1">
      <c r="A95" s="34"/>
      <c r="B95" s="35"/>
      <c r="C95" s="36"/>
      <c r="D95" s="185" t="s">
        <v>154</v>
      </c>
      <c r="E95" s="36"/>
      <c r="F95" s="186" t="s">
        <v>690</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154</v>
      </c>
      <c r="AU95" s="17" t="s">
        <v>84</v>
      </c>
    </row>
    <row r="96" spans="1:65" s="2" customFormat="1" ht="49.15" customHeight="1">
      <c r="A96" s="34"/>
      <c r="B96" s="35"/>
      <c r="C96" s="173" t="s">
        <v>182</v>
      </c>
      <c r="D96" s="173" t="s">
        <v>147</v>
      </c>
      <c r="E96" s="174" t="s">
        <v>691</v>
      </c>
      <c r="F96" s="175" t="s">
        <v>692</v>
      </c>
      <c r="G96" s="176" t="s">
        <v>323</v>
      </c>
      <c r="H96" s="177">
        <v>0</v>
      </c>
      <c r="I96" s="178"/>
      <c r="J96" s="177">
        <f>ROUND((ROUND(I96,2))*(ROUND(H96,2)),2)</f>
        <v>0</v>
      </c>
      <c r="K96" s="175" t="s">
        <v>151</v>
      </c>
      <c r="L96" s="39"/>
      <c r="M96" s="179" t="s">
        <v>18</v>
      </c>
      <c r="N96" s="180" t="s">
        <v>45</v>
      </c>
      <c r="O96" s="64"/>
      <c r="P96" s="181">
        <f>O96*H96</f>
        <v>0</v>
      </c>
      <c r="Q96" s="181">
        <v>0</v>
      </c>
      <c r="R96" s="181">
        <f>Q96*H96</f>
        <v>0</v>
      </c>
      <c r="S96" s="181">
        <v>0</v>
      </c>
      <c r="T96" s="182">
        <f>S96*H96</f>
        <v>0</v>
      </c>
      <c r="U96" s="34"/>
      <c r="V96" s="34"/>
      <c r="W96" s="34"/>
      <c r="X96" s="34"/>
      <c r="Y96" s="34"/>
      <c r="Z96" s="34"/>
      <c r="AA96" s="34"/>
      <c r="AB96" s="34"/>
      <c r="AC96" s="34"/>
      <c r="AD96" s="34"/>
      <c r="AE96" s="34"/>
      <c r="AR96" s="183" t="s">
        <v>249</v>
      </c>
      <c r="AT96" s="183" t="s">
        <v>147</v>
      </c>
      <c r="AU96" s="183" t="s">
        <v>84</v>
      </c>
      <c r="AY96" s="17" t="s">
        <v>144</v>
      </c>
      <c r="BE96" s="184">
        <f>IF(N96="základní",J96,0)</f>
        <v>0</v>
      </c>
      <c r="BF96" s="184">
        <f>IF(N96="snížená",J96,0)</f>
        <v>0</v>
      </c>
      <c r="BG96" s="184">
        <f>IF(N96="zákl. přenesená",J96,0)</f>
        <v>0</v>
      </c>
      <c r="BH96" s="184">
        <f>IF(N96="sníž. přenesená",J96,0)</f>
        <v>0</v>
      </c>
      <c r="BI96" s="184">
        <f>IF(N96="nulová",J96,0)</f>
        <v>0</v>
      </c>
      <c r="BJ96" s="17" t="s">
        <v>82</v>
      </c>
      <c r="BK96" s="184">
        <f>ROUND((ROUND(I96,2))*(ROUND(H96,2)),2)</f>
        <v>0</v>
      </c>
      <c r="BL96" s="17" t="s">
        <v>249</v>
      </c>
      <c r="BM96" s="183" t="s">
        <v>693</v>
      </c>
    </row>
    <row r="97" spans="1:65" s="2" customFormat="1">
      <c r="A97" s="34"/>
      <c r="B97" s="35"/>
      <c r="C97" s="36"/>
      <c r="D97" s="185" t="s">
        <v>154</v>
      </c>
      <c r="E97" s="36"/>
      <c r="F97" s="186" t="s">
        <v>694</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154</v>
      </c>
      <c r="AU97" s="17" t="s">
        <v>84</v>
      </c>
    </row>
    <row r="98" spans="1:65" s="12" customFormat="1" ht="22.9" customHeight="1">
      <c r="B98" s="157"/>
      <c r="C98" s="158"/>
      <c r="D98" s="159" t="s">
        <v>73</v>
      </c>
      <c r="E98" s="171" t="s">
        <v>695</v>
      </c>
      <c r="F98" s="171" t="s">
        <v>696</v>
      </c>
      <c r="G98" s="158"/>
      <c r="H98" s="158"/>
      <c r="I98" s="161"/>
      <c r="J98" s="172">
        <f>BK98</f>
        <v>0</v>
      </c>
      <c r="K98" s="158"/>
      <c r="L98" s="163"/>
      <c r="M98" s="164"/>
      <c r="N98" s="165"/>
      <c r="O98" s="165"/>
      <c r="P98" s="166">
        <f>SUM(P99:P117)</f>
        <v>0</v>
      </c>
      <c r="Q98" s="165"/>
      <c r="R98" s="166">
        <f>SUM(R99:R117)</f>
        <v>0.21883999999999998</v>
      </c>
      <c r="S98" s="165"/>
      <c r="T98" s="167">
        <f>SUM(T99:T117)</f>
        <v>0</v>
      </c>
      <c r="AR98" s="168" t="s">
        <v>84</v>
      </c>
      <c r="AT98" s="169" t="s">
        <v>73</v>
      </c>
      <c r="AU98" s="169" t="s">
        <v>82</v>
      </c>
      <c r="AY98" s="168" t="s">
        <v>144</v>
      </c>
      <c r="BK98" s="170">
        <f>SUM(BK99:BK117)</f>
        <v>0</v>
      </c>
    </row>
    <row r="99" spans="1:65" s="2" customFormat="1" ht="24.2" customHeight="1">
      <c r="A99" s="34"/>
      <c r="B99" s="35"/>
      <c r="C99" s="173" t="s">
        <v>172</v>
      </c>
      <c r="D99" s="173" t="s">
        <v>147</v>
      </c>
      <c r="E99" s="174" t="s">
        <v>697</v>
      </c>
      <c r="F99" s="175" t="s">
        <v>698</v>
      </c>
      <c r="G99" s="176" t="s">
        <v>150</v>
      </c>
      <c r="H99" s="177">
        <v>3</v>
      </c>
      <c r="I99" s="178"/>
      <c r="J99" s="177">
        <f>ROUND((ROUND(I99,2))*(ROUND(H99,2)),2)</f>
        <v>0</v>
      </c>
      <c r="K99" s="175" t="s">
        <v>247</v>
      </c>
      <c r="L99" s="39"/>
      <c r="M99" s="179" t="s">
        <v>18</v>
      </c>
      <c r="N99" s="180" t="s">
        <v>45</v>
      </c>
      <c r="O99" s="64"/>
      <c r="P99" s="181">
        <f>O99*H99</f>
        <v>0</v>
      </c>
      <c r="Q99" s="181">
        <v>1.6800000000000001E-3</v>
      </c>
      <c r="R99" s="181">
        <f>Q99*H99</f>
        <v>5.0400000000000002E-3</v>
      </c>
      <c r="S99" s="181">
        <v>0</v>
      </c>
      <c r="T99" s="182">
        <f>S99*H99</f>
        <v>0</v>
      </c>
      <c r="U99" s="34"/>
      <c r="V99" s="34"/>
      <c r="W99" s="34"/>
      <c r="X99" s="34"/>
      <c r="Y99" s="34"/>
      <c r="Z99" s="34"/>
      <c r="AA99" s="34"/>
      <c r="AB99" s="34"/>
      <c r="AC99" s="34"/>
      <c r="AD99" s="34"/>
      <c r="AE99" s="34"/>
      <c r="AR99" s="183" t="s">
        <v>249</v>
      </c>
      <c r="AT99" s="183" t="s">
        <v>147</v>
      </c>
      <c r="AU99" s="183" t="s">
        <v>84</v>
      </c>
      <c r="AY99" s="17" t="s">
        <v>144</v>
      </c>
      <c r="BE99" s="184">
        <f>IF(N99="základní",J99,0)</f>
        <v>0</v>
      </c>
      <c r="BF99" s="184">
        <f>IF(N99="snížená",J99,0)</f>
        <v>0</v>
      </c>
      <c r="BG99" s="184">
        <f>IF(N99="zákl. přenesená",J99,0)</f>
        <v>0</v>
      </c>
      <c r="BH99" s="184">
        <f>IF(N99="sníž. přenesená",J99,0)</f>
        <v>0</v>
      </c>
      <c r="BI99" s="184">
        <f>IF(N99="nulová",J99,0)</f>
        <v>0</v>
      </c>
      <c r="BJ99" s="17" t="s">
        <v>82</v>
      </c>
      <c r="BK99" s="184">
        <f>ROUND((ROUND(I99,2))*(ROUND(H99,2)),2)</f>
        <v>0</v>
      </c>
      <c r="BL99" s="17" t="s">
        <v>249</v>
      </c>
      <c r="BM99" s="183" t="s">
        <v>699</v>
      </c>
    </row>
    <row r="100" spans="1:65" s="2" customFormat="1" ht="24.2" customHeight="1">
      <c r="A100" s="34"/>
      <c r="B100" s="35"/>
      <c r="C100" s="173" t="s">
        <v>191</v>
      </c>
      <c r="D100" s="173" t="s">
        <v>147</v>
      </c>
      <c r="E100" s="174" t="s">
        <v>700</v>
      </c>
      <c r="F100" s="175" t="s">
        <v>701</v>
      </c>
      <c r="G100" s="176" t="s">
        <v>150</v>
      </c>
      <c r="H100" s="177">
        <v>3</v>
      </c>
      <c r="I100" s="178"/>
      <c r="J100" s="177">
        <f>ROUND((ROUND(I100,2))*(ROUND(H100,2)),2)</f>
        <v>0</v>
      </c>
      <c r="K100" s="175" t="s">
        <v>151</v>
      </c>
      <c r="L100" s="39"/>
      <c r="M100" s="179" t="s">
        <v>18</v>
      </c>
      <c r="N100" s="180" t="s">
        <v>45</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249</v>
      </c>
      <c r="AT100" s="183" t="s">
        <v>147</v>
      </c>
      <c r="AU100" s="183" t="s">
        <v>84</v>
      </c>
      <c r="AY100" s="17" t="s">
        <v>144</v>
      </c>
      <c r="BE100" s="184">
        <f>IF(N100="základní",J100,0)</f>
        <v>0</v>
      </c>
      <c r="BF100" s="184">
        <f>IF(N100="snížená",J100,0)</f>
        <v>0</v>
      </c>
      <c r="BG100" s="184">
        <f>IF(N100="zákl. přenesená",J100,0)</f>
        <v>0</v>
      </c>
      <c r="BH100" s="184">
        <f>IF(N100="sníž. přenesená",J100,0)</f>
        <v>0</v>
      </c>
      <c r="BI100" s="184">
        <f>IF(N100="nulová",J100,0)</f>
        <v>0</v>
      </c>
      <c r="BJ100" s="17" t="s">
        <v>82</v>
      </c>
      <c r="BK100" s="184">
        <f>ROUND((ROUND(I100,2))*(ROUND(H100,2)),2)</f>
        <v>0</v>
      </c>
      <c r="BL100" s="17" t="s">
        <v>249</v>
      </c>
      <c r="BM100" s="183" t="s">
        <v>702</v>
      </c>
    </row>
    <row r="101" spans="1:65" s="2" customFormat="1">
      <c r="A101" s="34"/>
      <c r="B101" s="35"/>
      <c r="C101" s="36"/>
      <c r="D101" s="185" t="s">
        <v>154</v>
      </c>
      <c r="E101" s="36"/>
      <c r="F101" s="186" t="s">
        <v>703</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154</v>
      </c>
      <c r="AU101" s="17" t="s">
        <v>84</v>
      </c>
    </row>
    <row r="102" spans="1:65" s="2" customFormat="1" ht="33" customHeight="1">
      <c r="A102" s="34"/>
      <c r="B102" s="35"/>
      <c r="C102" s="173" t="s">
        <v>196</v>
      </c>
      <c r="D102" s="173" t="s">
        <v>147</v>
      </c>
      <c r="E102" s="174" t="s">
        <v>704</v>
      </c>
      <c r="F102" s="175" t="s">
        <v>705</v>
      </c>
      <c r="G102" s="176" t="s">
        <v>246</v>
      </c>
      <c r="H102" s="177">
        <v>160</v>
      </c>
      <c r="I102" s="178"/>
      <c r="J102" s="177">
        <f>ROUND((ROUND(I102,2))*(ROUND(H102,2)),2)</f>
        <v>0</v>
      </c>
      <c r="K102" s="175" t="s">
        <v>151</v>
      </c>
      <c r="L102" s="39"/>
      <c r="M102" s="179" t="s">
        <v>18</v>
      </c>
      <c r="N102" s="180" t="s">
        <v>45</v>
      </c>
      <c r="O102" s="64"/>
      <c r="P102" s="181">
        <f>O102*H102</f>
        <v>0</v>
      </c>
      <c r="Q102" s="181">
        <v>5.9999999999999995E-4</v>
      </c>
      <c r="R102" s="181">
        <f>Q102*H102</f>
        <v>9.5999999999999988E-2</v>
      </c>
      <c r="S102" s="181">
        <v>0</v>
      </c>
      <c r="T102" s="182">
        <f>S102*H102</f>
        <v>0</v>
      </c>
      <c r="U102" s="34"/>
      <c r="V102" s="34"/>
      <c r="W102" s="34"/>
      <c r="X102" s="34"/>
      <c r="Y102" s="34"/>
      <c r="Z102" s="34"/>
      <c r="AA102" s="34"/>
      <c r="AB102" s="34"/>
      <c r="AC102" s="34"/>
      <c r="AD102" s="34"/>
      <c r="AE102" s="34"/>
      <c r="AR102" s="183" t="s">
        <v>249</v>
      </c>
      <c r="AT102" s="183" t="s">
        <v>147</v>
      </c>
      <c r="AU102" s="183" t="s">
        <v>84</v>
      </c>
      <c r="AY102" s="17" t="s">
        <v>144</v>
      </c>
      <c r="BE102" s="184">
        <f>IF(N102="základní",J102,0)</f>
        <v>0</v>
      </c>
      <c r="BF102" s="184">
        <f>IF(N102="snížená",J102,0)</f>
        <v>0</v>
      </c>
      <c r="BG102" s="184">
        <f>IF(N102="zákl. přenesená",J102,0)</f>
        <v>0</v>
      </c>
      <c r="BH102" s="184">
        <f>IF(N102="sníž. přenesená",J102,0)</f>
        <v>0</v>
      </c>
      <c r="BI102" s="184">
        <f>IF(N102="nulová",J102,0)</f>
        <v>0</v>
      </c>
      <c r="BJ102" s="17" t="s">
        <v>82</v>
      </c>
      <c r="BK102" s="184">
        <f>ROUND((ROUND(I102,2))*(ROUND(H102,2)),2)</f>
        <v>0</v>
      </c>
      <c r="BL102" s="17" t="s">
        <v>249</v>
      </c>
      <c r="BM102" s="183" t="s">
        <v>706</v>
      </c>
    </row>
    <row r="103" spans="1:65" s="2" customFormat="1">
      <c r="A103" s="34"/>
      <c r="B103" s="35"/>
      <c r="C103" s="36"/>
      <c r="D103" s="185" t="s">
        <v>154</v>
      </c>
      <c r="E103" s="36"/>
      <c r="F103" s="186" t="s">
        <v>707</v>
      </c>
      <c r="G103" s="36"/>
      <c r="H103" s="36"/>
      <c r="I103" s="187"/>
      <c r="J103" s="36"/>
      <c r="K103" s="36"/>
      <c r="L103" s="39"/>
      <c r="M103" s="188"/>
      <c r="N103" s="189"/>
      <c r="O103" s="64"/>
      <c r="P103" s="64"/>
      <c r="Q103" s="64"/>
      <c r="R103" s="64"/>
      <c r="S103" s="64"/>
      <c r="T103" s="65"/>
      <c r="U103" s="34"/>
      <c r="V103" s="34"/>
      <c r="W103" s="34"/>
      <c r="X103" s="34"/>
      <c r="Y103" s="34"/>
      <c r="Z103" s="34"/>
      <c r="AA103" s="34"/>
      <c r="AB103" s="34"/>
      <c r="AC103" s="34"/>
      <c r="AD103" s="34"/>
      <c r="AE103" s="34"/>
      <c r="AT103" s="17" t="s">
        <v>154</v>
      </c>
      <c r="AU103" s="17" t="s">
        <v>84</v>
      </c>
    </row>
    <row r="104" spans="1:65" s="2" customFormat="1" ht="19.5">
      <c r="A104" s="34"/>
      <c r="B104" s="35"/>
      <c r="C104" s="36"/>
      <c r="D104" s="192" t="s">
        <v>455</v>
      </c>
      <c r="E104" s="36"/>
      <c r="F104" s="233" t="s">
        <v>708</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455</v>
      </c>
      <c r="AU104" s="17" t="s">
        <v>84</v>
      </c>
    </row>
    <row r="105" spans="1:65" s="2" customFormat="1" ht="33" customHeight="1">
      <c r="A105" s="34"/>
      <c r="B105" s="35"/>
      <c r="C105" s="173" t="s">
        <v>202</v>
      </c>
      <c r="D105" s="173" t="s">
        <v>147</v>
      </c>
      <c r="E105" s="174" t="s">
        <v>709</v>
      </c>
      <c r="F105" s="175" t="s">
        <v>710</v>
      </c>
      <c r="G105" s="176" t="s">
        <v>246</v>
      </c>
      <c r="H105" s="177">
        <v>30</v>
      </c>
      <c r="I105" s="178"/>
      <c r="J105" s="177">
        <f>ROUND((ROUND(I105,2))*(ROUND(H105,2)),2)</f>
        <v>0</v>
      </c>
      <c r="K105" s="175" t="s">
        <v>151</v>
      </c>
      <c r="L105" s="39"/>
      <c r="M105" s="179" t="s">
        <v>18</v>
      </c>
      <c r="N105" s="180" t="s">
        <v>45</v>
      </c>
      <c r="O105" s="64"/>
      <c r="P105" s="181">
        <f>O105*H105</f>
        <v>0</v>
      </c>
      <c r="Q105" s="181">
        <v>1.33E-3</v>
      </c>
      <c r="R105" s="181">
        <f>Q105*H105</f>
        <v>3.9899999999999998E-2</v>
      </c>
      <c r="S105" s="181">
        <v>0</v>
      </c>
      <c r="T105" s="182">
        <f>S105*H105</f>
        <v>0</v>
      </c>
      <c r="U105" s="34"/>
      <c r="V105" s="34"/>
      <c r="W105" s="34"/>
      <c r="X105" s="34"/>
      <c r="Y105" s="34"/>
      <c r="Z105" s="34"/>
      <c r="AA105" s="34"/>
      <c r="AB105" s="34"/>
      <c r="AC105" s="34"/>
      <c r="AD105" s="34"/>
      <c r="AE105" s="34"/>
      <c r="AR105" s="183" t="s">
        <v>249</v>
      </c>
      <c r="AT105" s="183" t="s">
        <v>147</v>
      </c>
      <c r="AU105" s="183" t="s">
        <v>84</v>
      </c>
      <c r="AY105" s="17" t="s">
        <v>144</v>
      </c>
      <c r="BE105" s="184">
        <f>IF(N105="základní",J105,0)</f>
        <v>0</v>
      </c>
      <c r="BF105" s="184">
        <f>IF(N105="snížená",J105,0)</f>
        <v>0</v>
      </c>
      <c r="BG105" s="184">
        <f>IF(N105="zákl. přenesená",J105,0)</f>
        <v>0</v>
      </c>
      <c r="BH105" s="184">
        <f>IF(N105="sníž. přenesená",J105,0)</f>
        <v>0</v>
      </c>
      <c r="BI105" s="184">
        <f>IF(N105="nulová",J105,0)</f>
        <v>0</v>
      </c>
      <c r="BJ105" s="17" t="s">
        <v>82</v>
      </c>
      <c r="BK105" s="184">
        <f>ROUND((ROUND(I105,2))*(ROUND(H105,2)),2)</f>
        <v>0</v>
      </c>
      <c r="BL105" s="17" t="s">
        <v>249</v>
      </c>
      <c r="BM105" s="183" t="s">
        <v>711</v>
      </c>
    </row>
    <row r="106" spans="1:65" s="2" customFormat="1">
      <c r="A106" s="34"/>
      <c r="B106" s="35"/>
      <c r="C106" s="36"/>
      <c r="D106" s="185" t="s">
        <v>154</v>
      </c>
      <c r="E106" s="36"/>
      <c r="F106" s="186" t="s">
        <v>712</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154</v>
      </c>
      <c r="AU106" s="17" t="s">
        <v>84</v>
      </c>
    </row>
    <row r="107" spans="1:65" s="2" customFormat="1" ht="19.5">
      <c r="A107" s="34"/>
      <c r="B107" s="35"/>
      <c r="C107" s="36"/>
      <c r="D107" s="192" t="s">
        <v>455</v>
      </c>
      <c r="E107" s="36"/>
      <c r="F107" s="233" t="s">
        <v>708</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455</v>
      </c>
      <c r="AU107" s="17" t="s">
        <v>84</v>
      </c>
    </row>
    <row r="108" spans="1:65" s="2" customFormat="1" ht="24.2" customHeight="1">
      <c r="A108" s="34"/>
      <c r="B108" s="35"/>
      <c r="C108" s="173" t="s">
        <v>210</v>
      </c>
      <c r="D108" s="173" t="s">
        <v>147</v>
      </c>
      <c r="E108" s="174" t="s">
        <v>713</v>
      </c>
      <c r="F108" s="175" t="s">
        <v>714</v>
      </c>
      <c r="G108" s="176" t="s">
        <v>150</v>
      </c>
      <c r="H108" s="177">
        <v>3</v>
      </c>
      <c r="I108" s="178"/>
      <c r="J108" s="177">
        <f>ROUND((ROUND(I108,2))*(ROUND(H108,2)),2)</f>
        <v>0</v>
      </c>
      <c r="K108" s="175" t="s">
        <v>151</v>
      </c>
      <c r="L108" s="39"/>
      <c r="M108" s="179" t="s">
        <v>18</v>
      </c>
      <c r="N108" s="180" t="s">
        <v>45</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249</v>
      </c>
      <c r="AT108" s="183" t="s">
        <v>147</v>
      </c>
      <c r="AU108" s="183" t="s">
        <v>84</v>
      </c>
      <c r="AY108" s="17" t="s">
        <v>144</v>
      </c>
      <c r="BE108" s="184">
        <f>IF(N108="základní",J108,0)</f>
        <v>0</v>
      </c>
      <c r="BF108" s="184">
        <f>IF(N108="snížená",J108,0)</f>
        <v>0</v>
      </c>
      <c r="BG108" s="184">
        <f>IF(N108="zákl. přenesená",J108,0)</f>
        <v>0</v>
      </c>
      <c r="BH108" s="184">
        <f>IF(N108="sníž. přenesená",J108,0)</f>
        <v>0</v>
      </c>
      <c r="BI108" s="184">
        <f>IF(N108="nulová",J108,0)</f>
        <v>0</v>
      </c>
      <c r="BJ108" s="17" t="s">
        <v>82</v>
      </c>
      <c r="BK108" s="184">
        <f>ROUND((ROUND(I108,2))*(ROUND(H108,2)),2)</f>
        <v>0</v>
      </c>
      <c r="BL108" s="17" t="s">
        <v>249</v>
      </c>
      <c r="BM108" s="183" t="s">
        <v>715</v>
      </c>
    </row>
    <row r="109" spans="1:65" s="2" customFormat="1">
      <c r="A109" s="34"/>
      <c r="B109" s="35"/>
      <c r="C109" s="36"/>
      <c r="D109" s="185" t="s">
        <v>154</v>
      </c>
      <c r="E109" s="36"/>
      <c r="F109" s="186" t="s">
        <v>716</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154</v>
      </c>
      <c r="AU109" s="17" t="s">
        <v>84</v>
      </c>
    </row>
    <row r="110" spans="1:65" s="2" customFormat="1" ht="37.9" customHeight="1">
      <c r="A110" s="34"/>
      <c r="B110" s="35"/>
      <c r="C110" s="173" t="s">
        <v>215</v>
      </c>
      <c r="D110" s="173" t="s">
        <v>147</v>
      </c>
      <c r="E110" s="174" t="s">
        <v>717</v>
      </c>
      <c r="F110" s="175" t="s">
        <v>718</v>
      </c>
      <c r="G110" s="176" t="s">
        <v>246</v>
      </c>
      <c r="H110" s="177">
        <v>190</v>
      </c>
      <c r="I110" s="178"/>
      <c r="J110" s="177">
        <f>ROUND((ROUND(I110,2))*(ROUND(H110,2)),2)</f>
        <v>0</v>
      </c>
      <c r="K110" s="175" t="s">
        <v>151</v>
      </c>
      <c r="L110" s="39"/>
      <c r="M110" s="179" t="s">
        <v>18</v>
      </c>
      <c r="N110" s="180" t="s">
        <v>45</v>
      </c>
      <c r="O110" s="64"/>
      <c r="P110" s="181">
        <f>O110*H110</f>
        <v>0</v>
      </c>
      <c r="Q110" s="181">
        <v>4.0000000000000002E-4</v>
      </c>
      <c r="R110" s="181">
        <f>Q110*H110</f>
        <v>7.5999999999999998E-2</v>
      </c>
      <c r="S110" s="181">
        <v>0</v>
      </c>
      <c r="T110" s="182">
        <f>S110*H110</f>
        <v>0</v>
      </c>
      <c r="U110" s="34"/>
      <c r="V110" s="34"/>
      <c r="W110" s="34"/>
      <c r="X110" s="34"/>
      <c r="Y110" s="34"/>
      <c r="Z110" s="34"/>
      <c r="AA110" s="34"/>
      <c r="AB110" s="34"/>
      <c r="AC110" s="34"/>
      <c r="AD110" s="34"/>
      <c r="AE110" s="34"/>
      <c r="AR110" s="183" t="s">
        <v>249</v>
      </c>
      <c r="AT110" s="183" t="s">
        <v>147</v>
      </c>
      <c r="AU110" s="183" t="s">
        <v>84</v>
      </c>
      <c r="AY110" s="17" t="s">
        <v>144</v>
      </c>
      <c r="BE110" s="184">
        <f>IF(N110="základní",J110,0)</f>
        <v>0</v>
      </c>
      <c r="BF110" s="184">
        <f>IF(N110="snížená",J110,0)</f>
        <v>0</v>
      </c>
      <c r="BG110" s="184">
        <f>IF(N110="zákl. přenesená",J110,0)</f>
        <v>0</v>
      </c>
      <c r="BH110" s="184">
        <f>IF(N110="sníž. přenesená",J110,0)</f>
        <v>0</v>
      </c>
      <c r="BI110" s="184">
        <f>IF(N110="nulová",J110,0)</f>
        <v>0</v>
      </c>
      <c r="BJ110" s="17" t="s">
        <v>82</v>
      </c>
      <c r="BK110" s="184">
        <f>ROUND((ROUND(I110,2))*(ROUND(H110,2)),2)</f>
        <v>0</v>
      </c>
      <c r="BL110" s="17" t="s">
        <v>249</v>
      </c>
      <c r="BM110" s="183" t="s">
        <v>719</v>
      </c>
    </row>
    <row r="111" spans="1:65" s="2" customFormat="1">
      <c r="A111" s="34"/>
      <c r="B111" s="35"/>
      <c r="C111" s="36"/>
      <c r="D111" s="185" t="s">
        <v>154</v>
      </c>
      <c r="E111" s="36"/>
      <c r="F111" s="186" t="s">
        <v>720</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154</v>
      </c>
      <c r="AU111" s="17" t="s">
        <v>84</v>
      </c>
    </row>
    <row r="112" spans="1:65" s="2" customFormat="1" ht="33" customHeight="1">
      <c r="A112" s="34"/>
      <c r="B112" s="35"/>
      <c r="C112" s="173" t="s">
        <v>221</v>
      </c>
      <c r="D112" s="173" t="s">
        <v>147</v>
      </c>
      <c r="E112" s="174" t="s">
        <v>721</v>
      </c>
      <c r="F112" s="175" t="s">
        <v>722</v>
      </c>
      <c r="G112" s="176" t="s">
        <v>246</v>
      </c>
      <c r="H112" s="177">
        <v>190</v>
      </c>
      <c r="I112" s="178"/>
      <c r="J112" s="177">
        <f>ROUND((ROUND(I112,2))*(ROUND(H112,2)),2)</f>
        <v>0</v>
      </c>
      <c r="K112" s="175" t="s">
        <v>151</v>
      </c>
      <c r="L112" s="39"/>
      <c r="M112" s="179" t="s">
        <v>18</v>
      </c>
      <c r="N112" s="180" t="s">
        <v>45</v>
      </c>
      <c r="O112" s="64"/>
      <c r="P112" s="181">
        <f>O112*H112</f>
        <v>0</v>
      </c>
      <c r="Q112" s="181">
        <v>1.0000000000000001E-5</v>
      </c>
      <c r="R112" s="181">
        <f>Q112*H112</f>
        <v>1.9000000000000002E-3</v>
      </c>
      <c r="S112" s="181">
        <v>0</v>
      </c>
      <c r="T112" s="182">
        <f>S112*H112</f>
        <v>0</v>
      </c>
      <c r="U112" s="34"/>
      <c r="V112" s="34"/>
      <c r="W112" s="34"/>
      <c r="X112" s="34"/>
      <c r="Y112" s="34"/>
      <c r="Z112" s="34"/>
      <c r="AA112" s="34"/>
      <c r="AB112" s="34"/>
      <c r="AC112" s="34"/>
      <c r="AD112" s="34"/>
      <c r="AE112" s="34"/>
      <c r="AR112" s="183" t="s">
        <v>249</v>
      </c>
      <c r="AT112" s="183" t="s">
        <v>147</v>
      </c>
      <c r="AU112" s="183" t="s">
        <v>84</v>
      </c>
      <c r="AY112" s="17" t="s">
        <v>144</v>
      </c>
      <c r="BE112" s="184">
        <f>IF(N112="základní",J112,0)</f>
        <v>0</v>
      </c>
      <c r="BF112" s="184">
        <f>IF(N112="snížená",J112,0)</f>
        <v>0</v>
      </c>
      <c r="BG112" s="184">
        <f>IF(N112="zákl. přenesená",J112,0)</f>
        <v>0</v>
      </c>
      <c r="BH112" s="184">
        <f>IF(N112="sníž. přenesená",J112,0)</f>
        <v>0</v>
      </c>
      <c r="BI112" s="184">
        <f>IF(N112="nulová",J112,0)</f>
        <v>0</v>
      </c>
      <c r="BJ112" s="17" t="s">
        <v>82</v>
      </c>
      <c r="BK112" s="184">
        <f>ROUND((ROUND(I112,2))*(ROUND(H112,2)),2)</f>
        <v>0</v>
      </c>
      <c r="BL112" s="17" t="s">
        <v>249</v>
      </c>
      <c r="BM112" s="183" t="s">
        <v>723</v>
      </c>
    </row>
    <row r="113" spans="1:65" s="2" customFormat="1">
      <c r="A113" s="34"/>
      <c r="B113" s="35"/>
      <c r="C113" s="36"/>
      <c r="D113" s="185" t="s">
        <v>154</v>
      </c>
      <c r="E113" s="36"/>
      <c r="F113" s="186" t="s">
        <v>724</v>
      </c>
      <c r="G113" s="36"/>
      <c r="H113" s="36"/>
      <c r="I113" s="187"/>
      <c r="J113" s="36"/>
      <c r="K113" s="36"/>
      <c r="L113" s="39"/>
      <c r="M113" s="188"/>
      <c r="N113" s="189"/>
      <c r="O113" s="64"/>
      <c r="P113" s="64"/>
      <c r="Q113" s="64"/>
      <c r="R113" s="64"/>
      <c r="S113" s="64"/>
      <c r="T113" s="65"/>
      <c r="U113" s="34"/>
      <c r="V113" s="34"/>
      <c r="W113" s="34"/>
      <c r="X113" s="34"/>
      <c r="Y113" s="34"/>
      <c r="Z113" s="34"/>
      <c r="AA113" s="34"/>
      <c r="AB113" s="34"/>
      <c r="AC113" s="34"/>
      <c r="AD113" s="34"/>
      <c r="AE113" s="34"/>
      <c r="AT113" s="17" t="s">
        <v>154</v>
      </c>
      <c r="AU113" s="17" t="s">
        <v>84</v>
      </c>
    </row>
    <row r="114" spans="1:65" s="2" customFormat="1" ht="44.25" customHeight="1">
      <c r="A114" s="34"/>
      <c r="B114" s="35"/>
      <c r="C114" s="173" t="s">
        <v>232</v>
      </c>
      <c r="D114" s="173" t="s">
        <v>147</v>
      </c>
      <c r="E114" s="174" t="s">
        <v>725</v>
      </c>
      <c r="F114" s="175" t="s">
        <v>726</v>
      </c>
      <c r="G114" s="176" t="s">
        <v>323</v>
      </c>
      <c r="H114" s="177">
        <v>0.22</v>
      </c>
      <c r="I114" s="178"/>
      <c r="J114" s="177">
        <f>ROUND((ROUND(I114,2))*(ROUND(H114,2)),2)</f>
        <v>0</v>
      </c>
      <c r="K114" s="175" t="s">
        <v>151</v>
      </c>
      <c r="L114" s="39"/>
      <c r="M114" s="179" t="s">
        <v>18</v>
      </c>
      <c r="N114" s="180" t="s">
        <v>45</v>
      </c>
      <c r="O114" s="64"/>
      <c r="P114" s="181">
        <f>O114*H114</f>
        <v>0</v>
      </c>
      <c r="Q114" s="181">
        <v>0</v>
      </c>
      <c r="R114" s="181">
        <f>Q114*H114</f>
        <v>0</v>
      </c>
      <c r="S114" s="181">
        <v>0</v>
      </c>
      <c r="T114" s="182">
        <f>S114*H114</f>
        <v>0</v>
      </c>
      <c r="U114" s="34"/>
      <c r="V114" s="34"/>
      <c r="W114" s="34"/>
      <c r="X114" s="34"/>
      <c r="Y114" s="34"/>
      <c r="Z114" s="34"/>
      <c r="AA114" s="34"/>
      <c r="AB114" s="34"/>
      <c r="AC114" s="34"/>
      <c r="AD114" s="34"/>
      <c r="AE114" s="34"/>
      <c r="AR114" s="183" t="s">
        <v>249</v>
      </c>
      <c r="AT114" s="183" t="s">
        <v>147</v>
      </c>
      <c r="AU114" s="183" t="s">
        <v>84</v>
      </c>
      <c r="AY114" s="17" t="s">
        <v>144</v>
      </c>
      <c r="BE114" s="184">
        <f>IF(N114="základní",J114,0)</f>
        <v>0</v>
      </c>
      <c r="BF114" s="184">
        <f>IF(N114="snížená",J114,0)</f>
        <v>0</v>
      </c>
      <c r="BG114" s="184">
        <f>IF(N114="zákl. přenesená",J114,0)</f>
        <v>0</v>
      </c>
      <c r="BH114" s="184">
        <f>IF(N114="sníž. přenesená",J114,0)</f>
        <v>0</v>
      </c>
      <c r="BI114" s="184">
        <f>IF(N114="nulová",J114,0)</f>
        <v>0</v>
      </c>
      <c r="BJ114" s="17" t="s">
        <v>82</v>
      </c>
      <c r="BK114" s="184">
        <f>ROUND((ROUND(I114,2))*(ROUND(H114,2)),2)</f>
        <v>0</v>
      </c>
      <c r="BL114" s="17" t="s">
        <v>249</v>
      </c>
      <c r="BM114" s="183" t="s">
        <v>727</v>
      </c>
    </row>
    <row r="115" spans="1:65" s="2" customFormat="1">
      <c r="A115" s="34"/>
      <c r="B115" s="35"/>
      <c r="C115" s="36"/>
      <c r="D115" s="185" t="s">
        <v>154</v>
      </c>
      <c r="E115" s="36"/>
      <c r="F115" s="186" t="s">
        <v>728</v>
      </c>
      <c r="G115" s="36"/>
      <c r="H115" s="36"/>
      <c r="I115" s="187"/>
      <c r="J115" s="36"/>
      <c r="K115" s="36"/>
      <c r="L115" s="39"/>
      <c r="M115" s="188"/>
      <c r="N115" s="189"/>
      <c r="O115" s="64"/>
      <c r="P115" s="64"/>
      <c r="Q115" s="64"/>
      <c r="R115" s="64"/>
      <c r="S115" s="64"/>
      <c r="T115" s="65"/>
      <c r="U115" s="34"/>
      <c r="V115" s="34"/>
      <c r="W115" s="34"/>
      <c r="X115" s="34"/>
      <c r="Y115" s="34"/>
      <c r="Z115" s="34"/>
      <c r="AA115" s="34"/>
      <c r="AB115" s="34"/>
      <c r="AC115" s="34"/>
      <c r="AD115" s="34"/>
      <c r="AE115" s="34"/>
      <c r="AT115" s="17" t="s">
        <v>154</v>
      </c>
      <c r="AU115" s="17" t="s">
        <v>84</v>
      </c>
    </row>
    <row r="116" spans="1:65" s="2" customFormat="1" ht="49.15" customHeight="1">
      <c r="A116" s="34"/>
      <c r="B116" s="35"/>
      <c r="C116" s="173" t="s">
        <v>238</v>
      </c>
      <c r="D116" s="173" t="s">
        <v>147</v>
      </c>
      <c r="E116" s="174" t="s">
        <v>729</v>
      </c>
      <c r="F116" s="175" t="s">
        <v>730</v>
      </c>
      <c r="G116" s="176" t="s">
        <v>323</v>
      </c>
      <c r="H116" s="177">
        <v>0.22</v>
      </c>
      <c r="I116" s="178"/>
      <c r="J116" s="177">
        <f>ROUND((ROUND(I116,2))*(ROUND(H116,2)),2)</f>
        <v>0</v>
      </c>
      <c r="K116" s="175" t="s">
        <v>151</v>
      </c>
      <c r="L116" s="39"/>
      <c r="M116" s="179" t="s">
        <v>18</v>
      </c>
      <c r="N116" s="180" t="s">
        <v>45</v>
      </c>
      <c r="O116" s="64"/>
      <c r="P116" s="181">
        <f>O116*H116</f>
        <v>0</v>
      </c>
      <c r="Q116" s="181">
        <v>0</v>
      </c>
      <c r="R116" s="181">
        <f>Q116*H116</f>
        <v>0</v>
      </c>
      <c r="S116" s="181">
        <v>0</v>
      </c>
      <c r="T116" s="182">
        <f>S116*H116</f>
        <v>0</v>
      </c>
      <c r="U116" s="34"/>
      <c r="V116" s="34"/>
      <c r="W116" s="34"/>
      <c r="X116" s="34"/>
      <c r="Y116" s="34"/>
      <c r="Z116" s="34"/>
      <c r="AA116" s="34"/>
      <c r="AB116" s="34"/>
      <c r="AC116" s="34"/>
      <c r="AD116" s="34"/>
      <c r="AE116" s="34"/>
      <c r="AR116" s="183" t="s">
        <v>249</v>
      </c>
      <c r="AT116" s="183" t="s">
        <v>147</v>
      </c>
      <c r="AU116" s="183" t="s">
        <v>84</v>
      </c>
      <c r="AY116" s="17" t="s">
        <v>144</v>
      </c>
      <c r="BE116" s="184">
        <f>IF(N116="základní",J116,0)</f>
        <v>0</v>
      </c>
      <c r="BF116" s="184">
        <f>IF(N116="snížená",J116,0)</f>
        <v>0</v>
      </c>
      <c r="BG116" s="184">
        <f>IF(N116="zákl. přenesená",J116,0)</f>
        <v>0</v>
      </c>
      <c r="BH116" s="184">
        <f>IF(N116="sníž. přenesená",J116,0)</f>
        <v>0</v>
      </c>
      <c r="BI116" s="184">
        <f>IF(N116="nulová",J116,0)</f>
        <v>0</v>
      </c>
      <c r="BJ116" s="17" t="s">
        <v>82</v>
      </c>
      <c r="BK116" s="184">
        <f>ROUND((ROUND(I116,2))*(ROUND(H116,2)),2)</f>
        <v>0</v>
      </c>
      <c r="BL116" s="17" t="s">
        <v>249</v>
      </c>
      <c r="BM116" s="183" t="s">
        <v>731</v>
      </c>
    </row>
    <row r="117" spans="1:65" s="2" customFormat="1">
      <c r="A117" s="34"/>
      <c r="B117" s="35"/>
      <c r="C117" s="36"/>
      <c r="D117" s="185" t="s">
        <v>154</v>
      </c>
      <c r="E117" s="36"/>
      <c r="F117" s="186" t="s">
        <v>732</v>
      </c>
      <c r="G117" s="36"/>
      <c r="H117" s="36"/>
      <c r="I117" s="187"/>
      <c r="J117" s="36"/>
      <c r="K117" s="36"/>
      <c r="L117" s="39"/>
      <c r="M117" s="188"/>
      <c r="N117" s="189"/>
      <c r="O117" s="64"/>
      <c r="P117" s="64"/>
      <c r="Q117" s="64"/>
      <c r="R117" s="64"/>
      <c r="S117" s="64"/>
      <c r="T117" s="65"/>
      <c r="U117" s="34"/>
      <c r="V117" s="34"/>
      <c r="W117" s="34"/>
      <c r="X117" s="34"/>
      <c r="Y117" s="34"/>
      <c r="Z117" s="34"/>
      <c r="AA117" s="34"/>
      <c r="AB117" s="34"/>
      <c r="AC117" s="34"/>
      <c r="AD117" s="34"/>
      <c r="AE117" s="34"/>
      <c r="AT117" s="17" t="s">
        <v>154</v>
      </c>
      <c r="AU117" s="17" t="s">
        <v>84</v>
      </c>
    </row>
    <row r="118" spans="1:65" s="12" customFormat="1" ht="25.9" customHeight="1">
      <c r="B118" s="157"/>
      <c r="C118" s="158"/>
      <c r="D118" s="159" t="s">
        <v>73</v>
      </c>
      <c r="E118" s="160" t="s">
        <v>733</v>
      </c>
      <c r="F118" s="160" t="s">
        <v>734</v>
      </c>
      <c r="G118" s="158"/>
      <c r="H118" s="158"/>
      <c r="I118" s="161"/>
      <c r="J118" s="162">
        <f>BK118</f>
        <v>0</v>
      </c>
      <c r="K118" s="158"/>
      <c r="L118" s="163"/>
      <c r="M118" s="164"/>
      <c r="N118" s="165"/>
      <c r="O118" s="165"/>
      <c r="P118" s="166">
        <f>SUM(P119:P120)</f>
        <v>0</v>
      </c>
      <c r="Q118" s="165"/>
      <c r="R118" s="166">
        <f>SUM(R119:R120)</f>
        <v>0</v>
      </c>
      <c r="S118" s="165"/>
      <c r="T118" s="167">
        <f>SUM(T119:T120)</f>
        <v>0</v>
      </c>
      <c r="AR118" s="168" t="s">
        <v>152</v>
      </c>
      <c r="AT118" s="169" t="s">
        <v>73</v>
      </c>
      <c r="AU118" s="169" t="s">
        <v>74</v>
      </c>
      <c r="AY118" s="168" t="s">
        <v>144</v>
      </c>
      <c r="BK118" s="170">
        <f>SUM(BK119:BK120)</f>
        <v>0</v>
      </c>
    </row>
    <row r="119" spans="1:65" s="2" customFormat="1" ht="37.9" customHeight="1">
      <c r="A119" s="34"/>
      <c r="B119" s="35"/>
      <c r="C119" s="173" t="s">
        <v>8</v>
      </c>
      <c r="D119" s="173" t="s">
        <v>147</v>
      </c>
      <c r="E119" s="174" t="s">
        <v>735</v>
      </c>
      <c r="F119" s="175" t="s">
        <v>736</v>
      </c>
      <c r="G119" s="176" t="s">
        <v>737</v>
      </c>
      <c r="H119" s="177">
        <v>24</v>
      </c>
      <c r="I119" s="178"/>
      <c r="J119" s="177">
        <f>ROUND((ROUND(I119,2))*(ROUND(H119,2)),2)</f>
        <v>0</v>
      </c>
      <c r="K119" s="175" t="s">
        <v>151</v>
      </c>
      <c r="L119" s="39"/>
      <c r="M119" s="179" t="s">
        <v>18</v>
      </c>
      <c r="N119" s="180" t="s">
        <v>45</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738</v>
      </c>
      <c r="AT119" s="183" t="s">
        <v>147</v>
      </c>
      <c r="AU119" s="183" t="s">
        <v>82</v>
      </c>
      <c r="AY119" s="17" t="s">
        <v>144</v>
      </c>
      <c r="BE119" s="184">
        <f>IF(N119="základní",J119,0)</f>
        <v>0</v>
      </c>
      <c r="BF119" s="184">
        <f>IF(N119="snížená",J119,0)</f>
        <v>0</v>
      </c>
      <c r="BG119" s="184">
        <f>IF(N119="zákl. přenesená",J119,0)</f>
        <v>0</v>
      </c>
      <c r="BH119" s="184">
        <f>IF(N119="sníž. přenesená",J119,0)</f>
        <v>0</v>
      </c>
      <c r="BI119" s="184">
        <f>IF(N119="nulová",J119,0)</f>
        <v>0</v>
      </c>
      <c r="BJ119" s="17" t="s">
        <v>82</v>
      </c>
      <c r="BK119" s="184">
        <f>ROUND((ROUND(I119,2))*(ROUND(H119,2)),2)</f>
        <v>0</v>
      </c>
      <c r="BL119" s="17" t="s">
        <v>738</v>
      </c>
      <c r="BM119" s="183" t="s">
        <v>739</v>
      </c>
    </row>
    <row r="120" spans="1:65" s="2" customFormat="1">
      <c r="A120" s="34"/>
      <c r="B120" s="35"/>
      <c r="C120" s="36"/>
      <c r="D120" s="185" t="s">
        <v>154</v>
      </c>
      <c r="E120" s="36"/>
      <c r="F120" s="186" t="s">
        <v>740</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154</v>
      </c>
      <c r="AU120" s="17" t="s">
        <v>82</v>
      </c>
    </row>
    <row r="121" spans="1:65" s="12" customFormat="1" ht="25.9" customHeight="1">
      <c r="B121" s="157"/>
      <c r="C121" s="158"/>
      <c r="D121" s="159" t="s">
        <v>73</v>
      </c>
      <c r="E121" s="160" t="s">
        <v>607</v>
      </c>
      <c r="F121" s="160" t="s">
        <v>608</v>
      </c>
      <c r="G121" s="158"/>
      <c r="H121" s="158"/>
      <c r="I121" s="161"/>
      <c r="J121" s="162">
        <f>BK121</f>
        <v>0</v>
      </c>
      <c r="K121" s="158"/>
      <c r="L121" s="163"/>
      <c r="M121" s="164"/>
      <c r="N121" s="165"/>
      <c r="O121" s="165"/>
      <c r="P121" s="166">
        <f>P122+P125</f>
        <v>0</v>
      </c>
      <c r="Q121" s="165"/>
      <c r="R121" s="166">
        <f>R122+R125</f>
        <v>0</v>
      </c>
      <c r="S121" s="165"/>
      <c r="T121" s="167">
        <f>T122+T125</f>
        <v>0</v>
      </c>
      <c r="AR121" s="168" t="s">
        <v>182</v>
      </c>
      <c r="AT121" s="169" t="s">
        <v>73</v>
      </c>
      <c r="AU121" s="169" t="s">
        <v>74</v>
      </c>
      <c r="AY121" s="168" t="s">
        <v>144</v>
      </c>
      <c r="BK121" s="170">
        <f>BK122+BK125</f>
        <v>0</v>
      </c>
    </row>
    <row r="122" spans="1:65" s="12" customFormat="1" ht="22.9" customHeight="1">
      <c r="B122" s="157"/>
      <c r="C122" s="158"/>
      <c r="D122" s="159" t="s">
        <v>73</v>
      </c>
      <c r="E122" s="171" t="s">
        <v>609</v>
      </c>
      <c r="F122" s="171" t="s">
        <v>610</v>
      </c>
      <c r="G122" s="158"/>
      <c r="H122" s="158"/>
      <c r="I122" s="161"/>
      <c r="J122" s="172">
        <f>BK122</f>
        <v>0</v>
      </c>
      <c r="K122" s="158"/>
      <c r="L122" s="163"/>
      <c r="M122" s="164"/>
      <c r="N122" s="165"/>
      <c r="O122" s="165"/>
      <c r="P122" s="166">
        <f>SUM(P123:P124)</f>
        <v>0</v>
      </c>
      <c r="Q122" s="165"/>
      <c r="R122" s="166">
        <f>SUM(R123:R124)</f>
        <v>0</v>
      </c>
      <c r="S122" s="165"/>
      <c r="T122" s="167">
        <f>SUM(T123:T124)</f>
        <v>0</v>
      </c>
      <c r="AR122" s="168" t="s">
        <v>182</v>
      </c>
      <c r="AT122" s="169" t="s">
        <v>73</v>
      </c>
      <c r="AU122" s="169" t="s">
        <v>82</v>
      </c>
      <c r="AY122" s="168" t="s">
        <v>144</v>
      </c>
      <c r="BK122" s="170">
        <f>SUM(BK123:BK124)</f>
        <v>0</v>
      </c>
    </row>
    <row r="123" spans="1:65" s="2" customFormat="1" ht="21.75" customHeight="1">
      <c r="A123" s="34"/>
      <c r="B123" s="35"/>
      <c r="C123" s="173" t="s">
        <v>249</v>
      </c>
      <c r="D123" s="173" t="s">
        <v>147</v>
      </c>
      <c r="E123" s="174" t="s">
        <v>612</v>
      </c>
      <c r="F123" s="175" t="s">
        <v>741</v>
      </c>
      <c r="G123" s="176" t="s">
        <v>264</v>
      </c>
      <c r="H123" s="177">
        <v>1</v>
      </c>
      <c r="I123" s="178"/>
      <c r="J123" s="177">
        <f>ROUND((ROUND(I123,2))*(ROUND(H123,2)),2)</f>
        <v>0</v>
      </c>
      <c r="K123" s="175" t="s">
        <v>151</v>
      </c>
      <c r="L123" s="39"/>
      <c r="M123" s="179" t="s">
        <v>18</v>
      </c>
      <c r="N123" s="180" t="s">
        <v>45</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614</v>
      </c>
      <c r="AT123" s="183" t="s">
        <v>147</v>
      </c>
      <c r="AU123" s="183" t="s">
        <v>84</v>
      </c>
      <c r="AY123" s="17" t="s">
        <v>144</v>
      </c>
      <c r="BE123" s="184">
        <f>IF(N123="základní",J123,0)</f>
        <v>0</v>
      </c>
      <c r="BF123" s="184">
        <f>IF(N123="snížená",J123,0)</f>
        <v>0</v>
      </c>
      <c r="BG123" s="184">
        <f>IF(N123="zákl. přenesená",J123,0)</f>
        <v>0</v>
      </c>
      <c r="BH123" s="184">
        <f>IF(N123="sníž. přenesená",J123,0)</f>
        <v>0</v>
      </c>
      <c r="BI123" s="184">
        <f>IF(N123="nulová",J123,0)</f>
        <v>0</v>
      </c>
      <c r="BJ123" s="17" t="s">
        <v>82</v>
      </c>
      <c r="BK123" s="184">
        <f>ROUND((ROUND(I123,2))*(ROUND(H123,2)),2)</f>
        <v>0</v>
      </c>
      <c r="BL123" s="17" t="s">
        <v>614</v>
      </c>
      <c r="BM123" s="183" t="s">
        <v>742</v>
      </c>
    </row>
    <row r="124" spans="1:65" s="2" customFormat="1">
      <c r="A124" s="34"/>
      <c r="B124" s="35"/>
      <c r="C124" s="36"/>
      <c r="D124" s="185" t="s">
        <v>154</v>
      </c>
      <c r="E124" s="36"/>
      <c r="F124" s="186" t="s">
        <v>616</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154</v>
      </c>
      <c r="AU124" s="17" t="s">
        <v>84</v>
      </c>
    </row>
    <row r="125" spans="1:65" s="12" customFormat="1" ht="22.9" customHeight="1">
      <c r="B125" s="157"/>
      <c r="C125" s="158"/>
      <c r="D125" s="159" t="s">
        <v>73</v>
      </c>
      <c r="E125" s="171" t="s">
        <v>624</v>
      </c>
      <c r="F125" s="171" t="s">
        <v>625</v>
      </c>
      <c r="G125" s="158"/>
      <c r="H125" s="158"/>
      <c r="I125" s="161"/>
      <c r="J125" s="172">
        <f>BK125</f>
        <v>0</v>
      </c>
      <c r="K125" s="158"/>
      <c r="L125" s="163"/>
      <c r="M125" s="164"/>
      <c r="N125" s="165"/>
      <c r="O125" s="165"/>
      <c r="P125" s="166">
        <f>SUM(P126:P127)</f>
        <v>0</v>
      </c>
      <c r="Q125" s="165"/>
      <c r="R125" s="166">
        <f>SUM(R126:R127)</f>
        <v>0</v>
      </c>
      <c r="S125" s="165"/>
      <c r="T125" s="167">
        <f>SUM(T126:T127)</f>
        <v>0</v>
      </c>
      <c r="AR125" s="168" t="s">
        <v>182</v>
      </c>
      <c r="AT125" s="169" t="s">
        <v>73</v>
      </c>
      <c r="AU125" s="169" t="s">
        <v>82</v>
      </c>
      <c r="AY125" s="168" t="s">
        <v>144</v>
      </c>
      <c r="BK125" s="170">
        <f>SUM(BK126:BK127)</f>
        <v>0</v>
      </c>
    </row>
    <row r="126" spans="1:65" s="2" customFormat="1" ht="16.5" customHeight="1">
      <c r="A126" s="34"/>
      <c r="B126" s="35"/>
      <c r="C126" s="173" t="s">
        <v>252</v>
      </c>
      <c r="D126" s="173" t="s">
        <v>147</v>
      </c>
      <c r="E126" s="174" t="s">
        <v>743</v>
      </c>
      <c r="F126" s="175" t="s">
        <v>744</v>
      </c>
      <c r="G126" s="176" t="s">
        <v>264</v>
      </c>
      <c r="H126" s="177">
        <v>1</v>
      </c>
      <c r="I126" s="178"/>
      <c r="J126" s="177">
        <f>ROUND((ROUND(I126,2))*(ROUND(H126,2)),2)</f>
        <v>0</v>
      </c>
      <c r="K126" s="175" t="s">
        <v>151</v>
      </c>
      <c r="L126" s="39"/>
      <c r="M126" s="179" t="s">
        <v>18</v>
      </c>
      <c r="N126" s="180" t="s">
        <v>45</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614</v>
      </c>
      <c r="AT126" s="183" t="s">
        <v>147</v>
      </c>
      <c r="AU126" s="183" t="s">
        <v>84</v>
      </c>
      <c r="AY126" s="17" t="s">
        <v>144</v>
      </c>
      <c r="BE126" s="184">
        <f>IF(N126="základní",J126,0)</f>
        <v>0</v>
      </c>
      <c r="BF126" s="184">
        <f>IF(N126="snížená",J126,0)</f>
        <v>0</v>
      </c>
      <c r="BG126" s="184">
        <f>IF(N126="zákl. přenesená",J126,0)</f>
        <v>0</v>
      </c>
      <c r="BH126" s="184">
        <f>IF(N126="sníž. přenesená",J126,0)</f>
        <v>0</v>
      </c>
      <c r="BI126" s="184">
        <f>IF(N126="nulová",J126,0)</f>
        <v>0</v>
      </c>
      <c r="BJ126" s="17" t="s">
        <v>82</v>
      </c>
      <c r="BK126" s="184">
        <f>ROUND((ROUND(I126,2))*(ROUND(H126,2)),2)</f>
        <v>0</v>
      </c>
      <c r="BL126" s="17" t="s">
        <v>614</v>
      </c>
      <c r="BM126" s="183" t="s">
        <v>745</v>
      </c>
    </row>
    <row r="127" spans="1:65" s="2" customFormat="1">
      <c r="A127" s="34"/>
      <c r="B127" s="35"/>
      <c r="C127" s="36"/>
      <c r="D127" s="185" t="s">
        <v>154</v>
      </c>
      <c r="E127" s="36"/>
      <c r="F127" s="186" t="s">
        <v>746</v>
      </c>
      <c r="G127" s="36"/>
      <c r="H127" s="36"/>
      <c r="I127" s="187"/>
      <c r="J127" s="36"/>
      <c r="K127" s="36"/>
      <c r="L127" s="39"/>
      <c r="M127" s="234"/>
      <c r="N127" s="235"/>
      <c r="O127" s="236"/>
      <c r="P127" s="236"/>
      <c r="Q127" s="236"/>
      <c r="R127" s="236"/>
      <c r="S127" s="236"/>
      <c r="T127" s="237"/>
      <c r="U127" s="34"/>
      <c r="V127" s="34"/>
      <c r="W127" s="34"/>
      <c r="X127" s="34"/>
      <c r="Y127" s="34"/>
      <c r="Z127" s="34"/>
      <c r="AA127" s="34"/>
      <c r="AB127" s="34"/>
      <c r="AC127" s="34"/>
      <c r="AD127" s="34"/>
      <c r="AE127" s="34"/>
      <c r="AT127" s="17" t="s">
        <v>154</v>
      </c>
      <c r="AU127" s="17" t="s">
        <v>84</v>
      </c>
    </row>
    <row r="128" spans="1:65" s="2" customFormat="1" ht="6.95" customHeight="1">
      <c r="A128" s="34"/>
      <c r="B128" s="47"/>
      <c r="C128" s="48"/>
      <c r="D128" s="48"/>
      <c r="E128" s="48"/>
      <c r="F128" s="48"/>
      <c r="G128" s="48"/>
      <c r="H128" s="48"/>
      <c r="I128" s="48"/>
      <c r="J128" s="48"/>
      <c r="K128" s="48"/>
      <c r="L128" s="39"/>
      <c r="M128" s="34"/>
      <c r="O128" s="34"/>
      <c r="P128" s="34"/>
      <c r="Q128" s="34"/>
      <c r="R128" s="34"/>
      <c r="S128" s="34"/>
      <c r="T128" s="34"/>
      <c r="U128" s="34"/>
      <c r="V128" s="34"/>
      <c r="W128" s="34"/>
      <c r="X128" s="34"/>
      <c r="Y128" s="34"/>
      <c r="Z128" s="34"/>
      <c r="AA128" s="34"/>
      <c r="AB128" s="34"/>
      <c r="AC128" s="34"/>
      <c r="AD128" s="34"/>
      <c r="AE128" s="34"/>
    </row>
  </sheetData>
  <sheetProtection algorithmName="SHA-512" hashValue="sNt6fHZL5PuoT8Rf7ASGNVW73dPb0wTJHbQ/xuG7XA4U9tiJDV5DA4/J8GICEBlVD2jHO01kyWrnCB76fvi2Aw==" saltValue="wQ45x/ePtj2nF/m6VhpCog==" spinCount="100000" sheet="1" objects="1" scenarios="1"/>
  <autoFilter ref="C85:K127" xr:uid="{00000000-0009-0000-0000-000002000000}"/>
  <mergeCells count="9">
    <mergeCell ref="E50:H50"/>
    <mergeCell ref="E76:H76"/>
    <mergeCell ref="E78:H78"/>
    <mergeCell ref="L2:V2"/>
    <mergeCell ref="E7:H7"/>
    <mergeCell ref="E9:H9"/>
    <mergeCell ref="E18:H18"/>
    <mergeCell ref="E27:H27"/>
    <mergeCell ref="E48:H48"/>
  </mergeCells>
  <hyperlinks>
    <hyperlink ref="F90" r:id="rId1" xr:uid="{00000000-0004-0000-0200-000000000000}"/>
    <hyperlink ref="F92" r:id="rId2" xr:uid="{00000000-0004-0000-0200-000001000000}"/>
    <hyperlink ref="F95" r:id="rId3" xr:uid="{00000000-0004-0000-0200-000002000000}"/>
    <hyperlink ref="F97" r:id="rId4" xr:uid="{00000000-0004-0000-0200-000003000000}"/>
    <hyperlink ref="F101" r:id="rId5" xr:uid="{00000000-0004-0000-0200-000004000000}"/>
    <hyperlink ref="F103" r:id="rId6" xr:uid="{00000000-0004-0000-0200-000005000000}"/>
    <hyperlink ref="F106" r:id="rId7" xr:uid="{00000000-0004-0000-0200-000006000000}"/>
    <hyperlink ref="F109" r:id="rId8" xr:uid="{00000000-0004-0000-0200-000007000000}"/>
    <hyperlink ref="F111" r:id="rId9" xr:uid="{00000000-0004-0000-0200-000008000000}"/>
    <hyperlink ref="F113" r:id="rId10" xr:uid="{00000000-0004-0000-0200-000009000000}"/>
    <hyperlink ref="F115" r:id="rId11" xr:uid="{00000000-0004-0000-0200-00000A000000}"/>
    <hyperlink ref="F117" r:id="rId12" xr:uid="{00000000-0004-0000-0200-00000B000000}"/>
    <hyperlink ref="F120" r:id="rId13" xr:uid="{00000000-0004-0000-0200-00000C000000}"/>
    <hyperlink ref="F124" r:id="rId14" xr:uid="{00000000-0004-0000-0200-00000D000000}"/>
    <hyperlink ref="F127" r:id="rId15" xr:uid="{00000000-0004-0000-0200-00000E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2:BM194"/>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90</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100</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DP08 = E1P6 + E1P7</v>
      </c>
      <c r="F7" s="282"/>
      <c r="G7" s="282"/>
      <c r="H7" s="282"/>
      <c r="L7" s="20"/>
    </row>
    <row r="8" spans="1:46" s="2" customFormat="1" ht="12" customHeight="1">
      <c r="A8" s="34"/>
      <c r="B8" s="39"/>
      <c r="C8" s="34"/>
      <c r="D8" s="105" t="s">
        <v>101</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747</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748</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104</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ROUND(J90,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ROUND((SUM(BE90:BE193)),  2)</f>
        <v>0</v>
      </c>
      <c r="G33" s="34"/>
      <c r="H33" s="34"/>
      <c r="I33" s="118">
        <v>0.21</v>
      </c>
      <c r="J33" s="117">
        <f>ROUND(((SUM(BE90:BE193))*I33),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ROUND((SUM(BF90:BF193)),  2)</f>
        <v>0</v>
      </c>
      <c r="G34" s="34"/>
      <c r="H34" s="34"/>
      <c r="I34" s="118">
        <v>0.15</v>
      </c>
      <c r="J34" s="117">
        <f>ROUND(((SUM(BF90:BF193))*I34),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ROUND((SUM(BG90:BG193)),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ROUND((SUM(BH90:BH193)),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ROUND((SUM(BI90:BI193)),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105</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DP08 = E1P6 + E1P7</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101</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D1.4.2 - Chlazení - DP08</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Dominik Pompl,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106</v>
      </c>
      <c r="D57" s="131"/>
      <c r="E57" s="131"/>
      <c r="F57" s="131"/>
      <c r="G57" s="131"/>
      <c r="H57" s="131"/>
      <c r="I57" s="131"/>
      <c r="J57" s="132" t="s">
        <v>107</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J90</f>
        <v>0</v>
      </c>
      <c r="K59" s="36"/>
      <c r="L59" s="106"/>
      <c r="S59" s="34"/>
      <c r="T59" s="34"/>
      <c r="U59" s="34"/>
      <c r="V59" s="34"/>
      <c r="W59" s="34"/>
      <c r="X59" s="34"/>
      <c r="Y59" s="34"/>
      <c r="Z59" s="34"/>
      <c r="AA59" s="34"/>
      <c r="AB59" s="34"/>
      <c r="AC59" s="34"/>
      <c r="AD59" s="34"/>
      <c r="AE59" s="34"/>
      <c r="AU59" s="17" t="s">
        <v>108</v>
      </c>
    </row>
    <row r="60" spans="1:47" s="9" customFormat="1" ht="24.95" customHeight="1">
      <c r="B60" s="134"/>
      <c r="C60" s="135"/>
      <c r="D60" s="136" t="s">
        <v>749</v>
      </c>
      <c r="E60" s="137"/>
      <c r="F60" s="137"/>
      <c r="G60" s="137"/>
      <c r="H60" s="137"/>
      <c r="I60" s="137"/>
      <c r="J60" s="138">
        <f>J91</f>
        <v>0</v>
      </c>
      <c r="K60" s="135"/>
      <c r="L60" s="139"/>
    </row>
    <row r="61" spans="1:47" s="9" customFormat="1" ht="24.95" customHeight="1">
      <c r="B61" s="134"/>
      <c r="C61" s="135"/>
      <c r="D61" s="136" t="s">
        <v>750</v>
      </c>
      <c r="E61" s="137"/>
      <c r="F61" s="137"/>
      <c r="G61" s="137"/>
      <c r="H61" s="137"/>
      <c r="I61" s="137"/>
      <c r="J61" s="138">
        <f>J102</f>
        <v>0</v>
      </c>
      <c r="K61" s="135"/>
      <c r="L61" s="139"/>
    </row>
    <row r="62" spans="1:47" s="9" customFormat="1" ht="24.95" customHeight="1">
      <c r="B62" s="134"/>
      <c r="C62" s="135"/>
      <c r="D62" s="136" t="s">
        <v>751</v>
      </c>
      <c r="E62" s="137"/>
      <c r="F62" s="137"/>
      <c r="G62" s="137"/>
      <c r="H62" s="137"/>
      <c r="I62" s="137"/>
      <c r="J62" s="138">
        <f>J111</f>
        <v>0</v>
      </c>
      <c r="K62" s="135"/>
      <c r="L62" s="139"/>
    </row>
    <row r="63" spans="1:47" s="9" customFormat="1" ht="24.95" customHeight="1">
      <c r="B63" s="134"/>
      <c r="C63" s="135"/>
      <c r="D63" s="136" t="s">
        <v>752</v>
      </c>
      <c r="E63" s="137"/>
      <c r="F63" s="137"/>
      <c r="G63" s="137"/>
      <c r="H63" s="137"/>
      <c r="I63" s="137"/>
      <c r="J63" s="138">
        <f>J114</f>
        <v>0</v>
      </c>
      <c r="K63" s="135"/>
      <c r="L63" s="139"/>
    </row>
    <row r="64" spans="1:47" s="9" customFormat="1" ht="24.95" customHeight="1">
      <c r="B64" s="134"/>
      <c r="C64" s="135"/>
      <c r="D64" s="136" t="s">
        <v>753</v>
      </c>
      <c r="E64" s="137"/>
      <c r="F64" s="137"/>
      <c r="G64" s="137"/>
      <c r="H64" s="137"/>
      <c r="I64" s="137"/>
      <c r="J64" s="138">
        <f>J123</f>
        <v>0</v>
      </c>
      <c r="K64" s="135"/>
      <c r="L64" s="139"/>
    </row>
    <row r="65" spans="1:31" s="9" customFormat="1" ht="24.95" customHeight="1">
      <c r="B65" s="134"/>
      <c r="C65" s="135"/>
      <c r="D65" s="136" t="s">
        <v>754</v>
      </c>
      <c r="E65" s="137"/>
      <c r="F65" s="137"/>
      <c r="G65" s="137"/>
      <c r="H65" s="137"/>
      <c r="I65" s="137"/>
      <c r="J65" s="138">
        <f>J133</f>
        <v>0</v>
      </c>
      <c r="K65" s="135"/>
      <c r="L65" s="139"/>
    </row>
    <row r="66" spans="1:31" s="9" customFormat="1" ht="24.95" customHeight="1">
      <c r="B66" s="134"/>
      <c r="C66" s="135"/>
      <c r="D66" s="136" t="s">
        <v>755</v>
      </c>
      <c r="E66" s="137"/>
      <c r="F66" s="137"/>
      <c r="G66" s="137"/>
      <c r="H66" s="137"/>
      <c r="I66" s="137"/>
      <c r="J66" s="138">
        <f>J137</f>
        <v>0</v>
      </c>
      <c r="K66" s="135"/>
      <c r="L66" s="139"/>
    </row>
    <row r="67" spans="1:31" s="9" customFormat="1" ht="24.95" customHeight="1">
      <c r="B67" s="134"/>
      <c r="C67" s="135"/>
      <c r="D67" s="136" t="s">
        <v>756</v>
      </c>
      <c r="E67" s="137"/>
      <c r="F67" s="137"/>
      <c r="G67" s="137"/>
      <c r="H67" s="137"/>
      <c r="I67" s="137"/>
      <c r="J67" s="138">
        <f>J156</f>
        <v>0</v>
      </c>
      <c r="K67" s="135"/>
      <c r="L67" s="139"/>
    </row>
    <row r="68" spans="1:31" s="9" customFormat="1" ht="24.95" customHeight="1">
      <c r="B68" s="134"/>
      <c r="C68" s="135"/>
      <c r="D68" s="136" t="s">
        <v>757</v>
      </c>
      <c r="E68" s="137"/>
      <c r="F68" s="137"/>
      <c r="G68" s="137"/>
      <c r="H68" s="137"/>
      <c r="I68" s="137"/>
      <c r="J68" s="138">
        <f>J171</f>
        <v>0</v>
      </c>
      <c r="K68" s="135"/>
      <c r="L68" s="139"/>
    </row>
    <row r="69" spans="1:31" s="9" customFormat="1" ht="24.95" customHeight="1">
      <c r="B69" s="134"/>
      <c r="C69" s="135"/>
      <c r="D69" s="136" t="s">
        <v>758</v>
      </c>
      <c r="E69" s="137"/>
      <c r="F69" s="137"/>
      <c r="G69" s="137"/>
      <c r="H69" s="137"/>
      <c r="I69" s="137"/>
      <c r="J69" s="138">
        <f>J177</f>
        <v>0</v>
      </c>
      <c r="K69" s="135"/>
      <c r="L69" s="139"/>
    </row>
    <row r="70" spans="1:31" s="9" customFormat="1" ht="24.95" customHeight="1">
      <c r="B70" s="134"/>
      <c r="C70" s="135"/>
      <c r="D70" s="136" t="s">
        <v>673</v>
      </c>
      <c r="E70" s="137"/>
      <c r="F70" s="137"/>
      <c r="G70" s="137"/>
      <c r="H70" s="137"/>
      <c r="I70" s="137"/>
      <c r="J70" s="138">
        <f>J191</f>
        <v>0</v>
      </c>
      <c r="K70" s="135"/>
      <c r="L70" s="139"/>
    </row>
    <row r="71" spans="1:31" s="2" customFormat="1" ht="21.75" customHeight="1">
      <c r="A71" s="34"/>
      <c r="B71" s="35"/>
      <c r="C71" s="36"/>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47"/>
      <c r="C72" s="48"/>
      <c r="D72" s="48"/>
      <c r="E72" s="48"/>
      <c r="F72" s="48"/>
      <c r="G72" s="48"/>
      <c r="H72" s="48"/>
      <c r="I72" s="48"/>
      <c r="J72" s="48"/>
      <c r="K72" s="48"/>
      <c r="L72" s="106"/>
      <c r="S72" s="34"/>
      <c r="T72" s="34"/>
      <c r="U72" s="34"/>
      <c r="V72" s="34"/>
      <c r="W72" s="34"/>
      <c r="X72" s="34"/>
      <c r="Y72" s="34"/>
      <c r="Z72" s="34"/>
      <c r="AA72" s="34"/>
      <c r="AB72" s="34"/>
      <c r="AC72" s="34"/>
      <c r="AD72" s="34"/>
      <c r="AE72" s="34"/>
    </row>
    <row r="76" spans="1:31" s="2" customFormat="1" ht="6.95" customHeight="1">
      <c r="A76" s="34"/>
      <c r="B76" s="49"/>
      <c r="C76" s="50"/>
      <c r="D76" s="50"/>
      <c r="E76" s="50"/>
      <c r="F76" s="50"/>
      <c r="G76" s="50"/>
      <c r="H76" s="50"/>
      <c r="I76" s="50"/>
      <c r="J76" s="50"/>
      <c r="K76" s="50"/>
      <c r="L76" s="106"/>
      <c r="S76" s="34"/>
      <c r="T76" s="34"/>
      <c r="U76" s="34"/>
      <c r="V76" s="34"/>
      <c r="W76" s="34"/>
      <c r="X76" s="34"/>
      <c r="Y76" s="34"/>
      <c r="Z76" s="34"/>
      <c r="AA76" s="34"/>
      <c r="AB76" s="34"/>
      <c r="AC76" s="34"/>
      <c r="AD76" s="34"/>
      <c r="AE76" s="34"/>
    </row>
    <row r="77" spans="1:31" s="2" customFormat="1" ht="24.95" customHeight="1">
      <c r="A77" s="34"/>
      <c r="B77" s="35"/>
      <c r="C77" s="23" t="s">
        <v>129</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15</v>
      </c>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6.5" customHeight="1">
      <c r="A80" s="34"/>
      <c r="B80" s="35"/>
      <c r="C80" s="36"/>
      <c r="D80" s="36"/>
      <c r="E80" s="279" t="str">
        <f>E7</f>
        <v>Dochlazení administrativních prostor ČNB - DP08 = E1P6 + E1P7</v>
      </c>
      <c r="F80" s="280"/>
      <c r="G80" s="280"/>
      <c r="H80" s="280"/>
      <c r="I80" s="36"/>
      <c r="J80" s="36"/>
      <c r="K80" s="36"/>
      <c r="L80" s="106"/>
      <c r="S80" s="34"/>
      <c r="T80" s="34"/>
      <c r="U80" s="34"/>
      <c r="V80" s="34"/>
      <c r="W80" s="34"/>
      <c r="X80" s="34"/>
      <c r="Y80" s="34"/>
      <c r="Z80" s="34"/>
      <c r="AA80" s="34"/>
      <c r="AB80" s="34"/>
      <c r="AC80" s="34"/>
      <c r="AD80" s="34"/>
      <c r="AE80" s="34"/>
    </row>
    <row r="81" spans="1:65" s="2" customFormat="1" ht="12" customHeight="1">
      <c r="A81" s="34"/>
      <c r="B81" s="35"/>
      <c r="C81" s="29" t="s">
        <v>101</v>
      </c>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6.5" customHeight="1">
      <c r="A82" s="34"/>
      <c r="B82" s="35"/>
      <c r="C82" s="36"/>
      <c r="D82" s="36"/>
      <c r="E82" s="258" t="str">
        <f>E9</f>
        <v>D1.4.2 - Chlazení - DP08</v>
      </c>
      <c r="F82" s="278"/>
      <c r="G82" s="278"/>
      <c r="H82" s="278"/>
      <c r="I82" s="36"/>
      <c r="J82" s="36"/>
      <c r="K82" s="36"/>
      <c r="L82" s="106"/>
      <c r="S82" s="34"/>
      <c r="T82" s="34"/>
      <c r="U82" s="34"/>
      <c r="V82" s="34"/>
      <c r="W82" s="34"/>
      <c r="X82" s="34"/>
      <c r="Y82" s="34"/>
      <c r="Z82" s="34"/>
      <c r="AA82" s="34"/>
      <c r="AB82" s="34"/>
      <c r="AC82" s="34"/>
      <c r="AD82" s="34"/>
      <c r="AE82" s="34"/>
    </row>
    <row r="83" spans="1:65" s="2" customFormat="1" ht="6.9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2" customFormat="1" ht="12" customHeight="1">
      <c r="A84" s="34"/>
      <c r="B84" s="35"/>
      <c r="C84" s="29" t="s">
        <v>20</v>
      </c>
      <c r="D84" s="36"/>
      <c r="E84" s="36"/>
      <c r="F84" s="27" t="str">
        <f>F12</f>
        <v>Česká národní banka, Na příkopě 864/28, 110 00 Pra</v>
      </c>
      <c r="G84" s="36"/>
      <c r="H84" s="36"/>
      <c r="I84" s="29" t="s">
        <v>22</v>
      </c>
      <c r="J84" s="59" t="str">
        <f>IF(J12="","",J12)</f>
        <v>1. 5. 2023</v>
      </c>
      <c r="K84" s="36"/>
      <c r="L84" s="106"/>
      <c r="S84" s="34"/>
      <c r="T84" s="34"/>
      <c r="U84" s="34"/>
      <c r="V84" s="34"/>
      <c r="W84" s="34"/>
      <c r="X84" s="34"/>
      <c r="Y84" s="34"/>
      <c r="Z84" s="34"/>
      <c r="AA84" s="34"/>
      <c r="AB84" s="34"/>
      <c r="AC84" s="34"/>
      <c r="AD84" s="34"/>
      <c r="AE84" s="34"/>
    </row>
    <row r="85" spans="1:65" s="2" customFormat="1" ht="6.95" customHeight="1">
      <c r="A85" s="34"/>
      <c r="B85" s="35"/>
      <c r="C85" s="36"/>
      <c r="D85" s="36"/>
      <c r="E85" s="36"/>
      <c r="F85" s="36"/>
      <c r="G85" s="36"/>
      <c r="H85" s="36"/>
      <c r="I85" s="36"/>
      <c r="J85" s="36"/>
      <c r="K85" s="36"/>
      <c r="L85" s="106"/>
      <c r="S85" s="34"/>
      <c r="T85" s="34"/>
      <c r="U85" s="34"/>
      <c r="V85" s="34"/>
      <c r="W85" s="34"/>
      <c r="X85" s="34"/>
      <c r="Y85" s="34"/>
      <c r="Z85" s="34"/>
      <c r="AA85" s="34"/>
      <c r="AB85" s="34"/>
      <c r="AC85" s="34"/>
      <c r="AD85" s="34"/>
      <c r="AE85" s="34"/>
    </row>
    <row r="86" spans="1:65" s="2" customFormat="1" ht="15.2" customHeight="1">
      <c r="A86" s="34"/>
      <c r="B86" s="35"/>
      <c r="C86" s="29" t="s">
        <v>24</v>
      </c>
      <c r="D86" s="36"/>
      <c r="E86" s="36"/>
      <c r="F86" s="27" t="str">
        <f>E15</f>
        <v>ČESKÁ NÁRODNÍ BANKA</v>
      </c>
      <c r="G86" s="36"/>
      <c r="H86" s="36"/>
      <c r="I86" s="29" t="s">
        <v>32</v>
      </c>
      <c r="J86" s="32" t="str">
        <f>E21</f>
        <v>Bohemik s.r.o.</v>
      </c>
      <c r="K86" s="36"/>
      <c r="L86" s="106"/>
      <c r="S86" s="34"/>
      <c r="T86" s="34"/>
      <c r="U86" s="34"/>
      <c r="V86" s="34"/>
      <c r="W86" s="34"/>
      <c r="X86" s="34"/>
      <c r="Y86" s="34"/>
      <c r="Z86" s="34"/>
      <c r="AA86" s="34"/>
      <c r="AB86" s="34"/>
      <c r="AC86" s="34"/>
      <c r="AD86" s="34"/>
      <c r="AE86" s="34"/>
    </row>
    <row r="87" spans="1:65" s="2" customFormat="1" ht="25.7" customHeight="1">
      <c r="A87" s="34"/>
      <c r="B87" s="35"/>
      <c r="C87" s="29" t="s">
        <v>30</v>
      </c>
      <c r="D87" s="36"/>
      <c r="E87" s="36"/>
      <c r="F87" s="27" t="str">
        <f>IF(E18="","",E18)</f>
        <v>Vyplň údaj</v>
      </c>
      <c r="G87" s="36"/>
      <c r="H87" s="36"/>
      <c r="I87" s="29" t="s">
        <v>37</v>
      </c>
      <c r="J87" s="32" t="str">
        <f>E24</f>
        <v>Dominik Pompl, B.Hudová</v>
      </c>
      <c r="K87" s="36"/>
      <c r="L87" s="106"/>
      <c r="S87" s="34"/>
      <c r="T87" s="34"/>
      <c r="U87" s="34"/>
      <c r="V87" s="34"/>
      <c r="W87" s="34"/>
      <c r="X87" s="34"/>
      <c r="Y87" s="34"/>
      <c r="Z87" s="34"/>
      <c r="AA87" s="34"/>
      <c r="AB87" s="34"/>
      <c r="AC87" s="34"/>
      <c r="AD87" s="34"/>
      <c r="AE87" s="34"/>
    </row>
    <row r="88" spans="1:65" s="2" customFormat="1" ht="10.35" customHeight="1">
      <c r="A88" s="34"/>
      <c r="B88" s="35"/>
      <c r="C88" s="36"/>
      <c r="D88" s="36"/>
      <c r="E88" s="36"/>
      <c r="F88" s="36"/>
      <c r="G88" s="36"/>
      <c r="H88" s="36"/>
      <c r="I88" s="36"/>
      <c r="J88" s="36"/>
      <c r="K88" s="36"/>
      <c r="L88" s="106"/>
      <c r="S88" s="34"/>
      <c r="T88" s="34"/>
      <c r="U88" s="34"/>
      <c r="V88" s="34"/>
      <c r="W88" s="34"/>
      <c r="X88" s="34"/>
      <c r="Y88" s="34"/>
      <c r="Z88" s="34"/>
      <c r="AA88" s="34"/>
      <c r="AB88" s="34"/>
      <c r="AC88" s="34"/>
      <c r="AD88" s="34"/>
      <c r="AE88" s="34"/>
    </row>
    <row r="89" spans="1:65" s="11" customFormat="1" ht="29.25" customHeight="1">
      <c r="A89" s="146"/>
      <c r="B89" s="147"/>
      <c r="C89" s="148" t="s">
        <v>130</v>
      </c>
      <c r="D89" s="149" t="s">
        <v>59</v>
      </c>
      <c r="E89" s="149" t="s">
        <v>55</v>
      </c>
      <c r="F89" s="149" t="s">
        <v>56</v>
      </c>
      <c r="G89" s="149" t="s">
        <v>131</v>
      </c>
      <c r="H89" s="149" t="s">
        <v>132</v>
      </c>
      <c r="I89" s="149" t="s">
        <v>133</v>
      </c>
      <c r="J89" s="149" t="s">
        <v>107</v>
      </c>
      <c r="K89" s="150" t="s">
        <v>134</v>
      </c>
      <c r="L89" s="151"/>
      <c r="M89" s="68" t="s">
        <v>18</v>
      </c>
      <c r="N89" s="69" t="s">
        <v>44</v>
      </c>
      <c r="O89" s="69" t="s">
        <v>135</v>
      </c>
      <c r="P89" s="69" t="s">
        <v>136</v>
      </c>
      <c r="Q89" s="69" t="s">
        <v>137</v>
      </c>
      <c r="R89" s="69" t="s">
        <v>138</v>
      </c>
      <c r="S89" s="69" t="s">
        <v>139</v>
      </c>
      <c r="T89" s="70" t="s">
        <v>140</v>
      </c>
      <c r="U89" s="146"/>
      <c r="V89" s="146"/>
      <c r="W89" s="146"/>
      <c r="X89" s="146"/>
      <c r="Y89" s="146"/>
      <c r="Z89" s="146"/>
      <c r="AA89" s="146"/>
      <c r="AB89" s="146"/>
      <c r="AC89" s="146"/>
      <c r="AD89" s="146"/>
      <c r="AE89" s="146"/>
    </row>
    <row r="90" spans="1:65" s="2" customFormat="1" ht="22.9" customHeight="1">
      <c r="A90" s="34"/>
      <c r="B90" s="35"/>
      <c r="C90" s="75" t="s">
        <v>141</v>
      </c>
      <c r="D90" s="36"/>
      <c r="E90" s="36"/>
      <c r="F90" s="36"/>
      <c r="G90" s="36"/>
      <c r="H90" s="36"/>
      <c r="I90" s="36"/>
      <c r="J90" s="152">
        <f>BK90</f>
        <v>0</v>
      </c>
      <c r="K90" s="36"/>
      <c r="L90" s="39"/>
      <c r="M90" s="71"/>
      <c r="N90" s="153"/>
      <c r="O90" s="72"/>
      <c r="P90" s="154">
        <f>P91+P102+P111+P114+P123+P133+P137+P156+P171+P177+P191</f>
        <v>0</v>
      </c>
      <c r="Q90" s="72"/>
      <c r="R90" s="154">
        <f>R91+R102+R111+R114+R123+R133+R137+R156+R171+R177+R191</f>
        <v>0</v>
      </c>
      <c r="S90" s="72"/>
      <c r="T90" s="155">
        <f>T91+T102+T111+T114+T123+T133+T137+T156+T171+T177+T191</f>
        <v>0</v>
      </c>
      <c r="U90" s="34"/>
      <c r="V90" s="34"/>
      <c r="W90" s="34"/>
      <c r="X90" s="34"/>
      <c r="Y90" s="34"/>
      <c r="Z90" s="34"/>
      <c r="AA90" s="34"/>
      <c r="AB90" s="34"/>
      <c r="AC90" s="34"/>
      <c r="AD90" s="34"/>
      <c r="AE90" s="34"/>
      <c r="AT90" s="17" t="s">
        <v>73</v>
      </c>
      <c r="AU90" s="17" t="s">
        <v>108</v>
      </c>
      <c r="BK90" s="156">
        <f>BK91+BK102+BK111+BK114+BK123+BK133+BK137+BK156+BK171+BK177+BK191</f>
        <v>0</v>
      </c>
    </row>
    <row r="91" spans="1:65" s="12" customFormat="1" ht="25.9" customHeight="1">
      <c r="B91" s="157"/>
      <c r="C91" s="158"/>
      <c r="D91" s="159" t="s">
        <v>73</v>
      </c>
      <c r="E91" s="160" t="s">
        <v>759</v>
      </c>
      <c r="F91" s="160" t="s">
        <v>760</v>
      </c>
      <c r="G91" s="158"/>
      <c r="H91" s="158"/>
      <c r="I91" s="161"/>
      <c r="J91" s="162">
        <f>BK91</f>
        <v>0</v>
      </c>
      <c r="K91" s="158"/>
      <c r="L91" s="163"/>
      <c r="M91" s="164"/>
      <c r="N91" s="165"/>
      <c r="O91" s="165"/>
      <c r="P91" s="166">
        <f>SUM(P92:P101)</f>
        <v>0</v>
      </c>
      <c r="Q91" s="165"/>
      <c r="R91" s="166">
        <f>SUM(R92:R101)</f>
        <v>0</v>
      </c>
      <c r="S91" s="165"/>
      <c r="T91" s="167">
        <f>SUM(T92:T101)</f>
        <v>0</v>
      </c>
      <c r="AR91" s="168" t="s">
        <v>82</v>
      </c>
      <c r="AT91" s="169" t="s">
        <v>73</v>
      </c>
      <c r="AU91" s="169" t="s">
        <v>74</v>
      </c>
      <c r="AY91" s="168" t="s">
        <v>144</v>
      </c>
      <c r="BK91" s="170">
        <f>SUM(BK92:BK101)</f>
        <v>0</v>
      </c>
    </row>
    <row r="92" spans="1:65" s="2" customFormat="1" ht="33" customHeight="1">
      <c r="A92" s="34"/>
      <c r="B92" s="35"/>
      <c r="C92" s="173" t="s">
        <v>82</v>
      </c>
      <c r="D92" s="173" t="s">
        <v>147</v>
      </c>
      <c r="E92" s="174" t="s">
        <v>761</v>
      </c>
      <c r="F92" s="175" t="s">
        <v>762</v>
      </c>
      <c r="G92" s="176" t="s">
        <v>763</v>
      </c>
      <c r="H92" s="177">
        <v>2</v>
      </c>
      <c r="I92" s="178"/>
      <c r="J92" s="177">
        <f>ROUND((ROUND(I92,2))*(ROUND(H92,2)),2)</f>
        <v>0</v>
      </c>
      <c r="K92" s="175" t="s">
        <v>247</v>
      </c>
      <c r="L92" s="39"/>
      <c r="M92" s="179" t="s">
        <v>18</v>
      </c>
      <c r="N92" s="180" t="s">
        <v>45</v>
      </c>
      <c r="O92" s="64"/>
      <c r="P92" s="181">
        <f>O92*H92</f>
        <v>0</v>
      </c>
      <c r="Q92" s="181">
        <v>0</v>
      </c>
      <c r="R92" s="181">
        <f>Q92*H92</f>
        <v>0</v>
      </c>
      <c r="S92" s="181">
        <v>0</v>
      </c>
      <c r="T92" s="182">
        <f>S92*H92</f>
        <v>0</v>
      </c>
      <c r="U92" s="34"/>
      <c r="V92" s="34"/>
      <c r="W92" s="34"/>
      <c r="X92" s="34"/>
      <c r="Y92" s="34"/>
      <c r="Z92" s="34"/>
      <c r="AA92" s="34"/>
      <c r="AB92" s="34"/>
      <c r="AC92" s="34"/>
      <c r="AD92" s="34"/>
      <c r="AE92" s="34"/>
      <c r="AR92" s="183" t="s">
        <v>152</v>
      </c>
      <c r="AT92" s="183" t="s">
        <v>147</v>
      </c>
      <c r="AU92" s="183" t="s">
        <v>82</v>
      </c>
      <c r="AY92" s="17" t="s">
        <v>144</v>
      </c>
      <c r="BE92" s="184">
        <f>IF(N92="základní",J92,0)</f>
        <v>0</v>
      </c>
      <c r="BF92" s="184">
        <f>IF(N92="snížená",J92,0)</f>
        <v>0</v>
      </c>
      <c r="BG92" s="184">
        <f>IF(N92="zákl. přenesená",J92,0)</f>
        <v>0</v>
      </c>
      <c r="BH92" s="184">
        <f>IF(N92="sníž. přenesená",J92,0)</f>
        <v>0</v>
      </c>
      <c r="BI92" s="184">
        <f>IF(N92="nulová",J92,0)</f>
        <v>0</v>
      </c>
      <c r="BJ92" s="17" t="s">
        <v>82</v>
      </c>
      <c r="BK92" s="184">
        <f>ROUND((ROUND(I92,2))*(ROUND(H92,2)),2)</f>
        <v>0</v>
      </c>
      <c r="BL92" s="17" t="s">
        <v>152</v>
      </c>
      <c r="BM92" s="183" t="s">
        <v>84</v>
      </c>
    </row>
    <row r="93" spans="1:65" s="2" customFormat="1" ht="78">
      <c r="A93" s="34"/>
      <c r="B93" s="35"/>
      <c r="C93" s="36"/>
      <c r="D93" s="192" t="s">
        <v>455</v>
      </c>
      <c r="E93" s="36"/>
      <c r="F93" s="233" t="s">
        <v>764</v>
      </c>
      <c r="G93" s="36"/>
      <c r="H93" s="36"/>
      <c r="I93" s="187"/>
      <c r="J93" s="36"/>
      <c r="K93" s="36"/>
      <c r="L93" s="39"/>
      <c r="M93" s="188"/>
      <c r="N93" s="189"/>
      <c r="O93" s="64"/>
      <c r="P93" s="64"/>
      <c r="Q93" s="64"/>
      <c r="R93" s="64"/>
      <c r="S93" s="64"/>
      <c r="T93" s="65"/>
      <c r="U93" s="34"/>
      <c r="V93" s="34"/>
      <c r="W93" s="34"/>
      <c r="X93" s="34"/>
      <c r="Y93" s="34"/>
      <c r="Z93" s="34"/>
      <c r="AA93" s="34"/>
      <c r="AB93" s="34"/>
      <c r="AC93" s="34"/>
      <c r="AD93" s="34"/>
      <c r="AE93" s="34"/>
      <c r="AT93" s="17" t="s">
        <v>455</v>
      </c>
      <c r="AU93" s="17" t="s">
        <v>82</v>
      </c>
    </row>
    <row r="94" spans="1:65" s="2" customFormat="1" ht="33" customHeight="1">
      <c r="A94" s="34"/>
      <c r="B94" s="35"/>
      <c r="C94" s="173" t="s">
        <v>84</v>
      </c>
      <c r="D94" s="173" t="s">
        <v>147</v>
      </c>
      <c r="E94" s="174" t="s">
        <v>765</v>
      </c>
      <c r="F94" s="175" t="s">
        <v>766</v>
      </c>
      <c r="G94" s="176" t="s">
        <v>763</v>
      </c>
      <c r="H94" s="177">
        <v>7</v>
      </c>
      <c r="I94" s="178"/>
      <c r="J94" s="177">
        <f>ROUND((ROUND(I94,2))*(ROUND(H94,2)),2)</f>
        <v>0</v>
      </c>
      <c r="K94" s="175" t="s">
        <v>247</v>
      </c>
      <c r="L94" s="39"/>
      <c r="M94" s="179" t="s">
        <v>18</v>
      </c>
      <c r="N94" s="180" t="s">
        <v>45</v>
      </c>
      <c r="O94" s="64"/>
      <c r="P94" s="181">
        <f>O94*H94</f>
        <v>0</v>
      </c>
      <c r="Q94" s="181">
        <v>0</v>
      </c>
      <c r="R94" s="181">
        <f>Q94*H94</f>
        <v>0</v>
      </c>
      <c r="S94" s="181">
        <v>0</v>
      </c>
      <c r="T94" s="182">
        <f>S94*H94</f>
        <v>0</v>
      </c>
      <c r="U94" s="34"/>
      <c r="V94" s="34"/>
      <c r="W94" s="34"/>
      <c r="X94" s="34"/>
      <c r="Y94" s="34"/>
      <c r="Z94" s="34"/>
      <c r="AA94" s="34"/>
      <c r="AB94" s="34"/>
      <c r="AC94" s="34"/>
      <c r="AD94" s="34"/>
      <c r="AE94" s="34"/>
      <c r="AR94" s="183" t="s">
        <v>152</v>
      </c>
      <c r="AT94" s="183" t="s">
        <v>147</v>
      </c>
      <c r="AU94" s="183" t="s">
        <v>82</v>
      </c>
      <c r="AY94" s="17" t="s">
        <v>144</v>
      </c>
      <c r="BE94" s="184">
        <f>IF(N94="základní",J94,0)</f>
        <v>0</v>
      </c>
      <c r="BF94" s="184">
        <f>IF(N94="snížená",J94,0)</f>
        <v>0</v>
      </c>
      <c r="BG94" s="184">
        <f>IF(N94="zákl. přenesená",J94,0)</f>
        <v>0</v>
      </c>
      <c r="BH94" s="184">
        <f>IF(N94="sníž. přenesená",J94,0)</f>
        <v>0</v>
      </c>
      <c r="BI94" s="184">
        <f>IF(N94="nulová",J94,0)</f>
        <v>0</v>
      </c>
      <c r="BJ94" s="17" t="s">
        <v>82</v>
      </c>
      <c r="BK94" s="184">
        <f>ROUND((ROUND(I94,2))*(ROUND(H94,2)),2)</f>
        <v>0</v>
      </c>
      <c r="BL94" s="17" t="s">
        <v>152</v>
      </c>
      <c r="BM94" s="183" t="s">
        <v>152</v>
      </c>
    </row>
    <row r="95" spans="1:65" s="2" customFormat="1" ht="78">
      <c r="A95" s="34"/>
      <c r="B95" s="35"/>
      <c r="C95" s="36"/>
      <c r="D95" s="192" t="s">
        <v>455</v>
      </c>
      <c r="E95" s="36"/>
      <c r="F95" s="233" t="s">
        <v>767</v>
      </c>
      <c r="G95" s="36"/>
      <c r="H95" s="36"/>
      <c r="I95" s="187"/>
      <c r="J95" s="36"/>
      <c r="K95" s="36"/>
      <c r="L95" s="39"/>
      <c r="M95" s="188"/>
      <c r="N95" s="189"/>
      <c r="O95" s="64"/>
      <c r="P95" s="64"/>
      <c r="Q95" s="64"/>
      <c r="R95" s="64"/>
      <c r="S95" s="64"/>
      <c r="T95" s="65"/>
      <c r="U95" s="34"/>
      <c r="V95" s="34"/>
      <c r="W95" s="34"/>
      <c r="X95" s="34"/>
      <c r="Y95" s="34"/>
      <c r="Z95" s="34"/>
      <c r="AA95" s="34"/>
      <c r="AB95" s="34"/>
      <c r="AC95" s="34"/>
      <c r="AD95" s="34"/>
      <c r="AE95" s="34"/>
      <c r="AT95" s="17" t="s">
        <v>455</v>
      </c>
      <c r="AU95" s="17" t="s">
        <v>82</v>
      </c>
    </row>
    <row r="96" spans="1:65" s="2" customFormat="1" ht="33" customHeight="1">
      <c r="A96" s="34"/>
      <c r="B96" s="35"/>
      <c r="C96" s="173" t="s">
        <v>145</v>
      </c>
      <c r="D96" s="173" t="s">
        <v>147</v>
      </c>
      <c r="E96" s="174" t="s">
        <v>768</v>
      </c>
      <c r="F96" s="175" t="s">
        <v>769</v>
      </c>
      <c r="G96" s="176" t="s">
        <v>763</v>
      </c>
      <c r="H96" s="177">
        <v>9</v>
      </c>
      <c r="I96" s="178"/>
      <c r="J96" s="177">
        <f>ROUND((ROUND(I96,2))*(ROUND(H96,2)),2)</f>
        <v>0</v>
      </c>
      <c r="K96" s="175" t="s">
        <v>247</v>
      </c>
      <c r="L96" s="39"/>
      <c r="M96" s="179" t="s">
        <v>18</v>
      </c>
      <c r="N96" s="180" t="s">
        <v>45</v>
      </c>
      <c r="O96" s="64"/>
      <c r="P96" s="181">
        <f>O96*H96</f>
        <v>0</v>
      </c>
      <c r="Q96" s="181">
        <v>0</v>
      </c>
      <c r="R96" s="181">
        <f>Q96*H96</f>
        <v>0</v>
      </c>
      <c r="S96" s="181">
        <v>0</v>
      </c>
      <c r="T96" s="182">
        <f>S96*H96</f>
        <v>0</v>
      </c>
      <c r="U96" s="34"/>
      <c r="V96" s="34"/>
      <c r="W96" s="34"/>
      <c r="X96" s="34"/>
      <c r="Y96" s="34"/>
      <c r="Z96" s="34"/>
      <c r="AA96" s="34"/>
      <c r="AB96" s="34"/>
      <c r="AC96" s="34"/>
      <c r="AD96" s="34"/>
      <c r="AE96" s="34"/>
      <c r="AR96" s="183" t="s">
        <v>152</v>
      </c>
      <c r="AT96" s="183" t="s">
        <v>147</v>
      </c>
      <c r="AU96" s="183" t="s">
        <v>82</v>
      </c>
      <c r="AY96" s="17" t="s">
        <v>144</v>
      </c>
      <c r="BE96" s="184">
        <f>IF(N96="základní",J96,0)</f>
        <v>0</v>
      </c>
      <c r="BF96" s="184">
        <f>IF(N96="snížená",J96,0)</f>
        <v>0</v>
      </c>
      <c r="BG96" s="184">
        <f>IF(N96="zákl. přenesená",J96,0)</f>
        <v>0</v>
      </c>
      <c r="BH96" s="184">
        <f>IF(N96="sníž. přenesená",J96,0)</f>
        <v>0</v>
      </c>
      <c r="BI96" s="184">
        <f>IF(N96="nulová",J96,0)</f>
        <v>0</v>
      </c>
      <c r="BJ96" s="17" t="s">
        <v>82</v>
      </c>
      <c r="BK96" s="184">
        <f>ROUND((ROUND(I96,2))*(ROUND(H96,2)),2)</f>
        <v>0</v>
      </c>
      <c r="BL96" s="17" t="s">
        <v>152</v>
      </c>
      <c r="BM96" s="183" t="s">
        <v>172</v>
      </c>
    </row>
    <row r="97" spans="1:65" s="2" customFormat="1" ht="87.75">
      <c r="A97" s="34"/>
      <c r="B97" s="35"/>
      <c r="C97" s="36"/>
      <c r="D97" s="192" t="s">
        <v>455</v>
      </c>
      <c r="E97" s="36"/>
      <c r="F97" s="233" t="s">
        <v>770</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455</v>
      </c>
      <c r="AU97" s="17" t="s">
        <v>82</v>
      </c>
    </row>
    <row r="98" spans="1:65" s="2" customFormat="1" ht="33" customHeight="1">
      <c r="A98" s="34"/>
      <c r="B98" s="35"/>
      <c r="C98" s="173" t="s">
        <v>152</v>
      </c>
      <c r="D98" s="173" t="s">
        <v>147</v>
      </c>
      <c r="E98" s="174" t="s">
        <v>771</v>
      </c>
      <c r="F98" s="175" t="s">
        <v>772</v>
      </c>
      <c r="G98" s="176" t="s">
        <v>763</v>
      </c>
      <c r="H98" s="177">
        <v>16</v>
      </c>
      <c r="I98" s="178"/>
      <c r="J98" s="177">
        <f>ROUND((ROUND(I98,2))*(ROUND(H98,2)),2)</f>
        <v>0</v>
      </c>
      <c r="K98" s="175" t="s">
        <v>247</v>
      </c>
      <c r="L98" s="39"/>
      <c r="M98" s="179" t="s">
        <v>18</v>
      </c>
      <c r="N98" s="180" t="s">
        <v>45</v>
      </c>
      <c r="O98" s="64"/>
      <c r="P98" s="181">
        <f>O98*H98</f>
        <v>0</v>
      </c>
      <c r="Q98" s="181">
        <v>0</v>
      </c>
      <c r="R98" s="181">
        <f>Q98*H98</f>
        <v>0</v>
      </c>
      <c r="S98" s="181">
        <v>0</v>
      </c>
      <c r="T98" s="182">
        <f>S98*H98</f>
        <v>0</v>
      </c>
      <c r="U98" s="34"/>
      <c r="V98" s="34"/>
      <c r="W98" s="34"/>
      <c r="X98" s="34"/>
      <c r="Y98" s="34"/>
      <c r="Z98" s="34"/>
      <c r="AA98" s="34"/>
      <c r="AB98" s="34"/>
      <c r="AC98" s="34"/>
      <c r="AD98" s="34"/>
      <c r="AE98" s="34"/>
      <c r="AR98" s="183" t="s">
        <v>152</v>
      </c>
      <c r="AT98" s="183" t="s">
        <v>147</v>
      </c>
      <c r="AU98" s="183" t="s">
        <v>82</v>
      </c>
      <c r="AY98" s="17" t="s">
        <v>144</v>
      </c>
      <c r="BE98" s="184">
        <f>IF(N98="základní",J98,0)</f>
        <v>0</v>
      </c>
      <c r="BF98" s="184">
        <f>IF(N98="snížená",J98,0)</f>
        <v>0</v>
      </c>
      <c r="BG98" s="184">
        <f>IF(N98="zákl. přenesená",J98,0)</f>
        <v>0</v>
      </c>
      <c r="BH98" s="184">
        <f>IF(N98="sníž. přenesená",J98,0)</f>
        <v>0</v>
      </c>
      <c r="BI98" s="184">
        <f>IF(N98="nulová",J98,0)</f>
        <v>0</v>
      </c>
      <c r="BJ98" s="17" t="s">
        <v>82</v>
      </c>
      <c r="BK98" s="184">
        <f>ROUND((ROUND(I98,2))*(ROUND(H98,2)),2)</f>
        <v>0</v>
      </c>
      <c r="BL98" s="17" t="s">
        <v>152</v>
      </c>
      <c r="BM98" s="183" t="s">
        <v>196</v>
      </c>
    </row>
    <row r="99" spans="1:65" s="2" customFormat="1" ht="87.75">
      <c r="A99" s="34"/>
      <c r="B99" s="35"/>
      <c r="C99" s="36"/>
      <c r="D99" s="192" t="s">
        <v>455</v>
      </c>
      <c r="E99" s="36"/>
      <c r="F99" s="233" t="s">
        <v>773</v>
      </c>
      <c r="G99" s="36"/>
      <c r="H99" s="36"/>
      <c r="I99" s="187"/>
      <c r="J99" s="36"/>
      <c r="K99" s="36"/>
      <c r="L99" s="39"/>
      <c r="M99" s="188"/>
      <c r="N99" s="189"/>
      <c r="O99" s="64"/>
      <c r="P99" s="64"/>
      <c r="Q99" s="64"/>
      <c r="R99" s="64"/>
      <c r="S99" s="64"/>
      <c r="T99" s="65"/>
      <c r="U99" s="34"/>
      <c r="V99" s="34"/>
      <c r="W99" s="34"/>
      <c r="X99" s="34"/>
      <c r="Y99" s="34"/>
      <c r="Z99" s="34"/>
      <c r="AA99" s="34"/>
      <c r="AB99" s="34"/>
      <c r="AC99" s="34"/>
      <c r="AD99" s="34"/>
      <c r="AE99" s="34"/>
      <c r="AT99" s="17" t="s">
        <v>455</v>
      </c>
      <c r="AU99" s="17" t="s">
        <v>82</v>
      </c>
    </row>
    <row r="100" spans="1:65" s="2" customFormat="1" ht="33" customHeight="1">
      <c r="A100" s="34"/>
      <c r="B100" s="35"/>
      <c r="C100" s="173" t="s">
        <v>182</v>
      </c>
      <c r="D100" s="173" t="s">
        <v>147</v>
      </c>
      <c r="E100" s="174" t="s">
        <v>774</v>
      </c>
      <c r="F100" s="175" t="s">
        <v>775</v>
      </c>
      <c r="G100" s="176" t="s">
        <v>763</v>
      </c>
      <c r="H100" s="177">
        <v>34</v>
      </c>
      <c r="I100" s="178"/>
      <c r="J100" s="177">
        <f>ROUND((ROUND(I100,2))*(ROUND(H100,2)),2)</f>
        <v>0</v>
      </c>
      <c r="K100" s="175" t="s">
        <v>247</v>
      </c>
      <c r="L100" s="39"/>
      <c r="M100" s="179" t="s">
        <v>18</v>
      </c>
      <c r="N100" s="180" t="s">
        <v>45</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152</v>
      </c>
      <c r="AT100" s="183" t="s">
        <v>147</v>
      </c>
      <c r="AU100" s="183" t="s">
        <v>82</v>
      </c>
      <c r="AY100" s="17" t="s">
        <v>144</v>
      </c>
      <c r="BE100" s="184">
        <f>IF(N100="základní",J100,0)</f>
        <v>0</v>
      </c>
      <c r="BF100" s="184">
        <f>IF(N100="snížená",J100,0)</f>
        <v>0</v>
      </c>
      <c r="BG100" s="184">
        <f>IF(N100="zákl. přenesená",J100,0)</f>
        <v>0</v>
      </c>
      <c r="BH100" s="184">
        <f>IF(N100="sníž. přenesená",J100,0)</f>
        <v>0</v>
      </c>
      <c r="BI100" s="184">
        <f>IF(N100="nulová",J100,0)</f>
        <v>0</v>
      </c>
      <c r="BJ100" s="17" t="s">
        <v>82</v>
      </c>
      <c r="BK100" s="184">
        <f>ROUND((ROUND(I100,2))*(ROUND(H100,2)),2)</f>
        <v>0</v>
      </c>
      <c r="BL100" s="17" t="s">
        <v>152</v>
      </c>
      <c r="BM100" s="183" t="s">
        <v>210</v>
      </c>
    </row>
    <row r="101" spans="1:65" s="2" customFormat="1" ht="19.5">
      <c r="A101" s="34"/>
      <c r="B101" s="35"/>
      <c r="C101" s="36"/>
      <c r="D101" s="192" t="s">
        <v>455</v>
      </c>
      <c r="E101" s="36"/>
      <c r="F101" s="233" t="s">
        <v>776</v>
      </c>
      <c r="G101" s="36"/>
      <c r="H101" s="36"/>
      <c r="I101" s="187"/>
      <c r="J101" s="36"/>
      <c r="K101" s="36"/>
      <c r="L101" s="39"/>
      <c r="M101" s="188"/>
      <c r="N101" s="189"/>
      <c r="O101" s="64"/>
      <c r="P101" s="64"/>
      <c r="Q101" s="64"/>
      <c r="R101" s="64"/>
      <c r="S101" s="64"/>
      <c r="T101" s="65"/>
      <c r="U101" s="34"/>
      <c r="V101" s="34"/>
      <c r="W101" s="34"/>
      <c r="X101" s="34"/>
      <c r="Y101" s="34"/>
      <c r="Z101" s="34"/>
      <c r="AA101" s="34"/>
      <c r="AB101" s="34"/>
      <c r="AC101" s="34"/>
      <c r="AD101" s="34"/>
      <c r="AE101" s="34"/>
      <c r="AT101" s="17" t="s">
        <v>455</v>
      </c>
      <c r="AU101" s="17" t="s">
        <v>82</v>
      </c>
    </row>
    <row r="102" spans="1:65" s="12" customFormat="1" ht="25.9" customHeight="1">
      <c r="B102" s="157"/>
      <c r="C102" s="158"/>
      <c r="D102" s="159" t="s">
        <v>73</v>
      </c>
      <c r="E102" s="160" t="s">
        <v>777</v>
      </c>
      <c r="F102" s="160" t="s">
        <v>778</v>
      </c>
      <c r="G102" s="158"/>
      <c r="H102" s="158"/>
      <c r="I102" s="161"/>
      <c r="J102" s="162">
        <f>BK102</f>
        <v>0</v>
      </c>
      <c r="K102" s="158"/>
      <c r="L102" s="163"/>
      <c r="M102" s="164"/>
      <c r="N102" s="165"/>
      <c r="O102" s="165"/>
      <c r="P102" s="166">
        <f>SUM(P103:P110)</f>
        <v>0</v>
      </c>
      <c r="Q102" s="165"/>
      <c r="R102" s="166">
        <f>SUM(R103:R110)</f>
        <v>0</v>
      </c>
      <c r="S102" s="165"/>
      <c r="T102" s="167">
        <f>SUM(T103:T110)</f>
        <v>0</v>
      </c>
      <c r="AR102" s="168" t="s">
        <v>82</v>
      </c>
      <c r="AT102" s="169" t="s">
        <v>73</v>
      </c>
      <c r="AU102" s="169" t="s">
        <v>74</v>
      </c>
      <c r="AY102" s="168" t="s">
        <v>144</v>
      </c>
      <c r="BK102" s="170">
        <f>SUM(BK103:BK110)</f>
        <v>0</v>
      </c>
    </row>
    <row r="103" spans="1:65" s="2" customFormat="1" ht="24.2" customHeight="1">
      <c r="A103" s="34"/>
      <c r="B103" s="35"/>
      <c r="C103" s="173" t="s">
        <v>172</v>
      </c>
      <c r="D103" s="173" t="s">
        <v>147</v>
      </c>
      <c r="E103" s="174" t="s">
        <v>779</v>
      </c>
      <c r="F103" s="175" t="s">
        <v>780</v>
      </c>
      <c r="G103" s="176" t="s">
        <v>763</v>
      </c>
      <c r="H103" s="177">
        <v>9</v>
      </c>
      <c r="I103" s="178"/>
      <c r="J103" s="177">
        <f>ROUND((ROUND(I103,2))*(ROUND(H103,2)),2)</f>
        <v>0</v>
      </c>
      <c r="K103" s="175" t="s">
        <v>247</v>
      </c>
      <c r="L103" s="39"/>
      <c r="M103" s="179" t="s">
        <v>18</v>
      </c>
      <c r="N103" s="180" t="s">
        <v>45</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152</v>
      </c>
      <c r="AT103" s="183" t="s">
        <v>147</v>
      </c>
      <c r="AU103" s="183" t="s">
        <v>82</v>
      </c>
      <c r="AY103" s="17" t="s">
        <v>144</v>
      </c>
      <c r="BE103" s="184">
        <f>IF(N103="základní",J103,0)</f>
        <v>0</v>
      </c>
      <c r="BF103" s="184">
        <f>IF(N103="snížená",J103,0)</f>
        <v>0</v>
      </c>
      <c r="BG103" s="184">
        <f>IF(N103="zákl. přenesená",J103,0)</f>
        <v>0</v>
      </c>
      <c r="BH103" s="184">
        <f>IF(N103="sníž. přenesená",J103,0)</f>
        <v>0</v>
      </c>
      <c r="BI103" s="184">
        <f>IF(N103="nulová",J103,0)</f>
        <v>0</v>
      </c>
      <c r="BJ103" s="17" t="s">
        <v>82</v>
      </c>
      <c r="BK103" s="184">
        <f>ROUND((ROUND(I103,2))*(ROUND(H103,2)),2)</f>
        <v>0</v>
      </c>
      <c r="BL103" s="17" t="s">
        <v>152</v>
      </c>
      <c r="BM103" s="183" t="s">
        <v>221</v>
      </c>
    </row>
    <row r="104" spans="1:65" s="2" customFormat="1" ht="19.5">
      <c r="A104" s="34"/>
      <c r="B104" s="35"/>
      <c r="C104" s="36"/>
      <c r="D104" s="192" t="s">
        <v>455</v>
      </c>
      <c r="E104" s="36"/>
      <c r="F104" s="233" t="s">
        <v>781</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455</v>
      </c>
      <c r="AU104" s="17" t="s">
        <v>82</v>
      </c>
    </row>
    <row r="105" spans="1:65" s="2" customFormat="1" ht="24.2" customHeight="1">
      <c r="A105" s="34"/>
      <c r="B105" s="35"/>
      <c r="C105" s="173" t="s">
        <v>191</v>
      </c>
      <c r="D105" s="173" t="s">
        <v>147</v>
      </c>
      <c r="E105" s="174" t="s">
        <v>782</v>
      </c>
      <c r="F105" s="175" t="s">
        <v>783</v>
      </c>
      <c r="G105" s="176" t="s">
        <v>763</v>
      </c>
      <c r="H105" s="177">
        <v>25</v>
      </c>
      <c r="I105" s="178"/>
      <c r="J105" s="177">
        <f>ROUND((ROUND(I105,2))*(ROUND(H105,2)),2)</f>
        <v>0</v>
      </c>
      <c r="K105" s="175" t="s">
        <v>247</v>
      </c>
      <c r="L105" s="39"/>
      <c r="M105" s="179" t="s">
        <v>18</v>
      </c>
      <c r="N105" s="180" t="s">
        <v>45</v>
      </c>
      <c r="O105" s="64"/>
      <c r="P105" s="181">
        <f>O105*H105</f>
        <v>0</v>
      </c>
      <c r="Q105" s="181">
        <v>0</v>
      </c>
      <c r="R105" s="181">
        <f>Q105*H105</f>
        <v>0</v>
      </c>
      <c r="S105" s="181">
        <v>0</v>
      </c>
      <c r="T105" s="182">
        <f>S105*H105</f>
        <v>0</v>
      </c>
      <c r="U105" s="34"/>
      <c r="V105" s="34"/>
      <c r="W105" s="34"/>
      <c r="X105" s="34"/>
      <c r="Y105" s="34"/>
      <c r="Z105" s="34"/>
      <c r="AA105" s="34"/>
      <c r="AB105" s="34"/>
      <c r="AC105" s="34"/>
      <c r="AD105" s="34"/>
      <c r="AE105" s="34"/>
      <c r="AR105" s="183" t="s">
        <v>152</v>
      </c>
      <c r="AT105" s="183" t="s">
        <v>147</v>
      </c>
      <c r="AU105" s="183" t="s">
        <v>82</v>
      </c>
      <c r="AY105" s="17" t="s">
        <v>144</v>
      </c>
      <c r="BE105" s="184">
        <f>IF(N105="základní",J105,0)</f>
        <v>0</v>
      </c>
      <c r="BF105" s="184">
        <f>IF(N105="snížená",J105,0)</f>
        <v>0</v>
      </c>
      <c r="BG105" s="184">
        <f>IF(N105="zákl. přenesená",J105,0)</f>
        <v>0</v>
      </c>
      <c r="BH105" s="184">
        <f>IF(N105="sníž. přenesená",J105,0)</f>
        <v>0</v>
      </c>
      <c r="BI105" s="184">
        <f>IF(N105="nulová",J105,0)</f>
        <v>0</v>
      </c>
      <c r="BJ105" s="17" t="s">
        <v>82</v>
      </c>
      <c r="BK105" s="184">
        <f>ROUND((ROUND(I105,2))*(ROUND(H105,2)),2)</f>
        <v>0</v>
      </c>
      <c r="BL105" s="17" t="s">
        <v>152</v>
      </c>
      <c r="BM105" s="183" t="s">
        <v>238</v>
      </c>
    </row>
    <row r="106" spans="1:65" s="2" customFormat="1" ht="19.5">
      <c r="A106" s="34"/>
      <c r="B106" s="35"/>
      <c r="C106" s="36"/>
      <c r="D106" s="192" t="s">
        <v>455</v>
      </c>
      <c r="E106" s="36"/>
      <c r="F106" s="233" t="s">
        <v>781</v>
      </c>
      <c r="G106" s="36"/>
      <c r="H106" s="36"/>
      <c r="I106" s="187"/>
      <c r="J106" s="36"/>
      <c r="K106" s="36"/>
      <c r="L106" s="39"/>
      <c r="M106" s="188"/>
      <c r="N106" s="189"/>
      <c r="O106" s="64"/>
      <c r="P106" s="64"/>
      <c r="Q106" s="64"/>
      <c r="R106" s="64"/>
      <c r="S106" s="64"/>
      <c r="T106" s="65"/>
      <c r="U106" s="34"/>
      <c r="V106" s="34"/>
      <c r="W106" s="34"/>
      <c r="X106" s="34"/>
      <c r="Y106" s="34"/>
      <c r="Z106" s="34"/>
      <c r="AA106" s="34"/>
      <c r="AB106" s="34"/>
      <c r="AC106" s="34"/>
      <c r="AD106" s="34"/>
      <c r="AE106" s="34"/>
      <c r="AT106" s="17" t="s">
        <v>455</v>
      </c>
      <c r="AU106" s="17" t="s">
        <v>82</v>
      </c>
    </row>
    <row r="107" spans="1:65" s="2" customFormat="1" ht="33" customHeight="1">
      <c r="A107" s="34"/>
      <c r="B107" s="35"/>
      <c r="C107" s="173" t="s">
        <v>196</v>
      </c>
      <c r="D107" s="173" t="s">
        <v>147</v>
      </c>
      <c r="E107" s="174" t="s">
        <v>784</v>
      </c>
      <c r="F107" s="175" t="s">
        <v>785</v>
      </c>
      <c r="G107" s="176" t="s">
        <v>763</v>
      </c>
      <c r="H107" s="177">
        <v>33</v>
      </c>
      <c r="I107" s="178"/>
      <c r="J107" s="177">
        <f>ROUND((ROUND(I107,2))*(ROUND(H107,2)),2)</f>
        <v>0</v>
      </c>
      <c r="K107" s="175" t="s">
        <v>247</v>
      </c>
      <c r="L107" s="39"/>
      <c r="M107" s="179" t="s">
        <v>18</v>
      </c>
      <c r="N107" s="180" t="s">
        <v>45</v>
      </c>
      <c r="O107" s="64"/>
      <c r="P107" s="181">
        <f>O107*H107</f>
        <v>0</v>
      </c>
      <c r="Q107" s="181">
        <v>0</v>
      </c>
      <c r="R107" s="181">
        <f>Q107*H107</f>
        <v>0</v>
      </c>
      <c r="S107" s="181">
        <v>0</v>
      </c>
      <c r="T107" s="182">
        <f>S107*H107</f>
        <v>0</v>
      </c>
      <c r="U107" s="34"/>
      <c r="V107" s="34"/>
      <c r="W107" s="34"/>
      <c r="X107" s="34"/>
      <c r="Y107" s="34"/>
      <c r="Z107" s="34"/>
      <c r="AA107" s="34"/>
      <c r="AB107" s="34"/>
      <c r="AC107" s="34"/>
      <c r="AD107" s="34"/>
      <c r="AE107" s="34"/>
      <c r="AR107" s="183" t="s">
        <v>152</v>
      </c>
      <c r="AT107" s="183" t="s">
        <v>147</v>
      </c>
      <c r="AU107" s="183" t="s">
        <v>82</v>
      </c>
      <c r="AY107" s="17" t="s">
        <v>144</v>
      </c>
      <c r="BE107" s="184">
        <f>IF(N107="základní",J107,0)</f>
        <v>0</v>
      </c>
      <c r="BF107" s="184">
        <f>IF(N107="snížená",J107,0)</f>
        <v>0</v>
      </c>
      <c r="BG107" s="184">
        <f>IF(N107="zákl. přenesená",J107,0)</f>
        <v>0</v>
      </c>
      <c r="BH107" s="184">
        <f>IF(N107="sníž. přenesená",J107,0)</f>
        <v>0</v>
      </c>
      <c r="BI107" s="184">
        <f>IF(N107="nulová",J107,0)</f>
        <v>0</v>
      </c>
      <c r="BJ107" s="17" t="s">
        <v>82</v>
      </c>
      <c r="BK107" s="184">
        <f>ROUND((ROUND(I107,2))*(ROUND(H107,2)),2)</f>
        <v>0</v>
      </c>
      <c r="BL107" s="17" t="s">
        <v>152</v>
      </c>
      <c r="BM107" s="183" t="s">
        <v>249</v>
      </c>
    </row>
    <row r="108" spans="1:65" s="2" customFormat="1" ht="19.5">
      <c r="A108" s="34"/>
      <c r="B108" s="35"/>
      <c r="C108" s="36"/>
      <c r="D108" s="192" t="s">
        <v>455</v>
      </c>
      <c r="E108" s="36"/>
      <c r="F108" s="233" t="s">
        <v>786</v>
      </c>
      <c r="G108" s="36"/>
      <c r="H108" s="36"/>
      <c r="I108" s="187"/>
      <c r="J108" s="36"/>
      <c r="K108" s="36"/>
      <c r="L108" s="39"/>
      <c r="M108" s="188"/>
      <c r="N108" s="189"/>
      <c r="O108" s="64"/>
      <c r="P108" s="64"/>
      <c r="Q108" s="64"/>
      <c r="R108" s="64"/>
      <c r="S108" s="64"/>
      <c r="T108" s="65"/>
      <c r="U108" s="34"/>
      <c r="V108" s="34"/>
      <c r="W108" s="34"/>
      <c r="X108" s="34"/>
      <c r="Y108" s="34"/>
      <c r="Z108" s="34"/>
      <c r="AA108" s="34"/>
      <c r="AB108" s="34"/>
      <c r="AC108" s="34"/>
      <c r="AD108" s="34"/>
      <c r="AE108" s="34"/>
      <c r="AT108" s="17" t="s">
        <v>455</v>
      </c>
      <c r="AU108" s="17" t="s">
        <v>82</v>
      </c>
    </row>
    <row r="109" spans="1:65" s="2" customFormat="1" ht="33" customHeight="1">
      <c r="A109" s="34"/>
      <c r="B109" s="35"/>
      <c r="C109" s="173" t="s">
        <v>202</v>
      </c>
      <c r="D109" s="173" t="s">
        <v>147</v>
      </c>
      <c r="E109" s="174" t="s">
        <v>787</v>
      </c>
      <c r="F109" s="175" t="s">
        <v>788</v>
      </c>
      <c r="G109" s="176" t="s">
        <v>763</v>
      </c>
      <c r="H109" s="177">
        <v>1</v>
      </c>
      <c r="I109" s="178"/>
      <c r="J109" s="177">
        <f>ROUND((ROUND(I109,2))*(ROUND(H109,2)),2)</f>
        <v>0</v>
      </c>
      <c r="K109" s="175" t="s">
        <v>247</v>
      </c>
      <c r="L109" s="39"/>
      <c r="M109" s="179" t="s">
        <v>18</v>
      </c>
      <c r="N109" s="180" t="s">
        <v>45</v>
      </c>
      <c r="O109" s="64"/>
      <c r="P109" s="181">
        <f>O109*H109</f>
        <v>0</v>
      </c>
      <c r="Q109" s="181">
        <v>0</v>
      </c>
      <c r="R109" s="181">
        <f>Q109*H109</f>
        <v>0</v>
      </c>
      <c r="S109" s="181">
        <v>0</v>
      </c>
      <c r="T109" s="182">
        <f>S109*H109</f>
        <v>0</v>
      </c>
      <c r="U109" s="34"/>
      <c r="V109" s="34"/>
      <c r="W109" s="34"/>
      <c r="X109" s="34"/>
      <c r="Y109" s="34"/>
      <c r="Z109" s="34"/>
      <c r="AA109" s="34"/>
      <c r="AB109" s="34"/>
      <c r="AC109" s="34"/>
      <c r="AD109" s="34"/>
      <c r="AE109" s="34"/>
      <c r="AR109" s="183" t="s">
        <v>152</v>
      </c>
      <c r="AT109" s="183" t="s">
        <v>147</v>
      </c>
      <c r="AU109" s="183" t="s">
        <v>82</v>
      </c>
      <c r="AY109" s="17" t="s">
        <v>144</v>
      </c>
      <c r="BE109" s="184">
        <f>IF(N109="základní",J109,0)</f>
        <v>0</v>
      </c>
      <c r="BF109" s="184">
        <f>IF(N109="snížená",J109,0)</f>
        <v>0</v>
      </c>
      <c r="BG109" s="184">
        <f>IF(N109="zákl. přenesená",J109,0)</f>
        <v>0</v>
      </c>
      <c r="BH109" s="184">
        <f>IF(N109="sníž. přenesená",J109,0)</f>
        <v>0</v>
      </c>
      <c r="BI109" s="184">
        <f>IF(N109="nulová",J109,0)</f>
        <v>0</v>
      </c>
      <c r="BJ109" s="17" t="s">
        <v>82</v>
      </c>
      <c r="BK109" s="184">
        <f>ROUND((ROUND(I109,2))*(ROUND(H109,2)),2)</f>
        <v>0</v>
      </c>
      <c r="BL109" s="17" t="s">
        <v>152</v>
      </c>
      <c r="BM109" s="183" t="s">
        <v>258</v>
      </c>
    </row>
    <row r="110" spans="1:65" s="2" customFormat="1" ht="19.5">
      <c r="A110" s="34"/>
      <c r="B110" s="35"/>
      <c r="C110" s="36"/>
      <c r="D110" s="192" t="s">
        <v>455</v>
      </c>
      <c r="E110" s="36"/>
      <c r="F110" s="233" t="s">
        <v>786</v>
      </c>
      <c r="G110" s="36"/>
      <c r="H110" s="36"/>
      <c r="I110" s="187"/>
      <c r="J110" s="36"/>
      <c r="K110" s="36"/>
      <c r="L110" s="39"/>
      <c r="M110" s="188"/>
      <c r="N110" s="189"/>
      <c r="O110" s="64"/>
      <c r="P110" s="64"/>
      <c r="Q110" s="64"/>
      <c r="R110" s="64"/>
      <c r="S110" s="64"/>
      <c r="T110" s="65"/>
      <c r="U110" s="34"/>
      <c r="V110" s="34"/>
      <c r="W110" s="34"/>
      <c r="X110" s="34"/>
      <c r="Y110" s="34"/>
      <c r="Z110" s="34"/>
      <c r="AA110" s="34"/>
      <c r="AB110" s="34"/>
      <c r="AC110" s="34"/>
      <c r="AD110" s="34"/>
      <c r="AE110" s="34"/>
      <c r="AT110" s="17" t="s">
        <v>455</v>
      </c>
      <c r="AU110" s="17" t="s">
        <v>82</v>
      </c>
    </row>
    <row r="111" spans="1:65" s="12" customFormat="1" ht="25.9" customHeight="1">
      <c r="B111" s="157"/>
      <c r="C111" s="158"/>
      <c r="D111" s="159" t="s">
        <v>73</v>
      </c>
      <c r="E111" s="160" t="s">
        <v>789</v>
      </c>
      <c r="F111" s="160" t="s">
        <v>790</v>
      </c>
      <c r="G111" s="158"/>
      <c r="H111" s="158"/>
      <c r="I111" s="161"/>
      <c r="J111" s="162">
        <f>BK111</f>
        <v>0</v>
      </c>
      <c r="K111" s="158"/>
      <c r="L111" s="163"/>
      <c r="M111" s="164"/>
      <c r="N111" s="165"/>
      <c r="O111" s="165"/>
      <c r="P111" s="166">
        <f>SUM(P112:P113)</f>
        <v>0</v>
      </c>
      <c r="Q111" s="165"/>
      <c r="R111" s="166">
        <f>SUM(R112:R113)</f>
        <v>0</v>
      </c>
      <c r="S111" s="165"/>
      <c r="T111" s="167">
        <f>SUM(T112:T113)</f>
        <v>0</v>
      </c>
      <c r="AR111" s="168" t="s">
        <v>82</v>
      </c>
      <c r="AT111" s="169" t="s">
        <v>73</v>
      </c>
      <c r="AU111" s="169" t="s">
        <v>74</v>
      </c>
      <c r="AY111" s="168" t="s">
        <v>144</v>
      </c>
      <c r="BK111" s="170">
        <f>SUM(BK112:BK113)</f>
        <v>0</v>
      </c>
    </row>
    <row r="112" spans="1:65" s="2" customFormat="1" ht="33" customHeight="1">
      <c r="A112" s="34"/>
      <c r="B112" s="35"/>
      <c r="C112" s="173" t="s">
        <v>210</v>
      </c>
      <c r="D112" s="173" t="s">
        <v>147</v>
      </c>
      <c r="E112" s="174" t="s">
        <v>791</v>
      </c>
      <c r="F112" s="175" t="s">
        <v>792</v>
      </c>
      <c r="G112" s="176" t="s">
        <v>763</v>
      </c>
      <c r="H112" s="177">
        <v>68</v>
      </c>
      <c r="I112" s="178"/>
      <c r="J112" s="177">
        <f>ROUND((ROUND(I112,2))*(ROUND(H112,2)),2)</f>
        <v>0</v>
      </c>
      <c r="K112" s="175" t="s">
        <v>247</v>
      </c>
      <c r="L112" s="39"/>
      <c r="M112" s="179" t="s">
        <v>18</v>
      </c>
      <c r="N112" s="180" t="s">
        <v>45</v>
      </c>
      <c r="O112" s="64"/>
      <c r="P112" s="181">
        <f>O112*H112</f>
        <v>0</v>
      </c>
      <c r="Q112" s="181">
        <v>0</v>
      </c>
      <c r="R112" s="181">
        <f>Q112*H112</f>
        <v>0</v>
      </c>
      <c r="S112" s="181">
        <v>0</v>
      </c>
      <c r="T112" s="182">
        <f>S112*H112</f>
        <v>0</v>
      </c>
      <c r="U112" s="34"/>
      <c r="V112" s="34"/>
      <c r="W112" s="34"/>
      <c r="X112" s="34"/>
      <c r="Y112" s="34"/>
      <c r="Z112" s="34"/>
      <c r="AA112" s="34"/>
      <c r="AB112" s="34"/>
      <c r="AC112" s="34"/>
      <c r="AD112" s="34"/>
      <c r="AE112" s="34"/>
      <c r="AR112" s="183" t="s">
        <v>152</v>
      </c>
      <c r="AT112" s="183" t="s">
        <v>147</v>
      </c>
      <c r="AU112" s="183" t="s">
        <v>82</v>
      </c>
      <c r="AY112" s="17" t="s">
        <v>144</v>
      </c>
      <c r="BE112" s="184">
        <f>IF(N112="základní",J112,0)</f>
        <v>0</v>
      </c>
      <c r="BF112" s="184">
        <f>IF(N112="snížená",J112,0)</f>
        <v>0</v>
      </c>
      <c r="BG112" s="184">
        <f>IF(N112="zákl. přenesená",J112,0)</f>
        <v>0</v>
      </c>
      <c r="BH112" s="184">
        <f>IF(N112="sníž. přenesená",J112,0)</f>
        <v>0</v>
      </c>
      <c r="BI112" s="184">
        <f>IF(N112="nulová",J112,0)</f>
        <v>0</v>
      </c>
      <c r="BJ112" s="17" t="s">
        <v>82</v>
      </c>
      <c r="BK112" s="184">
        <f>ROUND((ROUND(I112,2))*(ROUND(H112,2)),2)</f>
        <v>0</v>
      </c>
      <c r="BL112" s="17" t="s">
        <v>152</v>
      </c>
      <c r="BM112" s="183" t="s">
        <v>266</v>
      </c>
    </row>
    <row r="113" spans="1:65" s="2" customFormat="1" ht="39">
      <c r="A113" s="34"/>
      <c r="B113" s="35"/>
      <c r="C113" s="36"/>
      <c r="D113" s="192" t="s">
        <v>455</v>
      </c>
      <c r="E113" s="36"/>
      <c r="F113" s="233" t="s">
        <v>793</v>
      </c>
      <c r="G113" s="36"/>
      <c r="H113" s="36"/>
      <c r="I113" s="187"/>
      <c r="J113" s="36"/>
      <c r="K113" s="36"/>
      <c r="L113" s="39"/>
      <c r="M113" s="188"/>
      <c r="N113" s="189"/>
      <c r="O113" s="64"/>
      <c r="P113" s="64"/>
      <c r="Q113" s="64"/>
      <c r="R113" s="64"/>
      <c r="S113" s="64"/>
      <c r="T113" s="65"/>
      <c r="U113" s="34"/>
      <c r="V113" s="34"/>
      <c r="W113" s="34"/>
      <c r="X113" s="34"/>
      <c r="Y113" s="34"/>
      <c r="Z113" s="34"/>
      <c r="AA113" s="34"/>
      <c r="AB113" s="34"/>
      <c r="AC113" s="34"/>
      <c r="AD113" s="34"/>
      <c r="AE113" s="34"/>
      <c r="AT113" s="17" t="s">
        <v>455</v>
      </c>
      <c r="AU113" s="17" t="s">
        <v>82</v>
      </c>
    </row>
    <row r="114" spans="1:65" s="12" customFormat="1" ht="25.9" customHeight="1">
      <c r="B114" s="157"/>
      <c r="C114" s="158"/>
      <c r="D114" s="159" t="s">
        <v>73</v>
      </c>
      <c r="E114" s="160" t="s">
        <v>794</v>
      </c>
      <c r="F114" s="160" t="s">
        <v>795</v>
      </c>
      <c r="G114" s="158"/>
      <c r="H114" s="158"/>
      <c r="I114" s="161"/>
      <c r="J114" s="162">
        <f>BK114</f>
        <v>0</v>
      </c>
      <c r="K114" s="158"/>
      <c r="L114" s="163"/>
      <c r="M114" s="164"/>
      <c r="N114" s="165"/>
      <c r="O114" s="165"/>
      <c r="P114" s="166">
        <f>SUM(P115:P122)</f>
        <v>0</v>
      </c>
      <c r="Q114" s="165"/>
      <c r="R114" s="166">
        <f>SUM(R115:R122)</f>
        <v>0</v>
      </c>
      <c r="S114" s="165"/>
      <c r="T114" s="167">
        <f>SUM(T115:T122)</f>
        <v>0</v>
      </c>
      <c r="AR114" s="168" t="s">
        <v>82</v>
      </c>
      <c r="AT114" s="169" t="s">
        <v>73</v>
      </c>
      <c r="AU114" s="169" t="s">
        <v>74</v>
      </c>
      <c r="AY114" s="168" t="s">
        <v>144</v>
      </c>
      <c r="BK114" s="170">
        <f>SUM(BK115:BK122)</f>
        <v>0</v>
      </c>
    </row>
    <row r="115" spans="1:65" s="2" customFormat="1" ht="16.5" customHeight="1">
      <c r="A115" s="34"/>
      <c r="B115" s="35"/>
      <c r="C115" s="173" t="s">
        <v>215</v>
      </c>
      <c r="D115" s="173" t="s">
        <v>147</v>
      </c>
      <c r="E115" s="174" t="s">
        <v>796</v>
      </c>
      <c r="F115" s="175" t="s">
        <v>797</v>
      </c>
      <c r="G115" s="176" t="s">
        <v>763</v>
      </c>
      <c r="H115" s="177">
        <v>86</v>
      </c>
      <c r="I115" s="178"/>
      <c r="J115" s="177">
        <f>ROUND((ROUND(I115,2))*(ROUND(H115,2)),2)</f>
        <v>0</v>
      </c>
      <c r="K115" s="175" t="s">
        <v>247</v>
      </c>
      <c r="L115" s="39"/>
      <c r="M115" s="179" t="s">
        <v>18</v>
      </c>
      <c r="N115" s="180" t="s">
        <v>45</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152</v>
      </c>
      <c r="AT115" s="183" t="s">
        <v>147</v>
      </c>
      <c r="AU115" s="183" t="s">
        <v>82</v>
      </c>
      <c r="AY115" s="17" t="s">
        <v>144</v>
      </c>
      <c r="BE115" s="184">
        <f>IF(N115="základní",J115,0)</f>
        <v>0</v>
      </c>
      <c r="BF115" s="184">
        <f>IF(N115="snížená",J115,0)</f>
        <v>0</v>
      </c>
      <c r="BG115" s="184">
        <f>IF(N115="zákl. přenesená",J115,0)</f>
        <v>0</v>
      </c>
      <c r="BH115" s="184">
        <f>IF(N115="sníž. přenesená",J115,0)</f>
        <v>0</v>
      </c>
      <c r="BI115" s="184">
        <f>IF(N115="nulová",J115,0)</f>
        <v>0</v>
      </c>
      <c r="BJ115" s="17" t="s">
        <v>82</v>
      </c>
      <c r="BK115" s="184">
        <f>ROUND((ROUND(I115,2))*(ROUND(H115,2)),2)</f>
        <v>0</v>
      </c>
      <c r="BL115" s="17" t="s">
        <v>152</v>
      </c>
      <c r="BM115" s="183" t="s">
        <v>276</v>
      </c>
    </row>
    <row r="116" spans="1:65" s="2" customFormat="1" ht="19.5">
      <c r="A116" s="34"/>
      <c r="B116" s="35"/>
      <c r="C116" s="36"/>
      <c r="D116" s="192" t="s">
        <v>455</v>
      </c>
      <c r="E116" s="36"/>
      <c r="F116" s="233" t="s">
        <v>798</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455</v>
      </c>
      <c r="AU116" s="17" t="s">
        <v>82</v>
      </c>
    </row>
    <row r="117" spans="1:65" s="2" customFormat="1" ht="16.5" customHeight="1">
      <c r="A117" s="34"/>
      <c r="B117" s="35"/>
      <c r="C117" s="173" t="s">
        <v>221</v>
      </c>
      <c r="D117" s="173" t="s">
        <v>147</v>
      </c>
      <c r="E117" s="174" t="s">
        <v>799</v>
      </c>
      <c r="F117" s="175" t="s">
        <v>800</v>
      </c>
      <c r="G117" s="176" t="s">
        <v>763</v>
      </c>
      <c r="H117" s="177">
        <v>50</v>
      </c>
      <c r="I117" s="178"/>
      <c r="J117" s="177">
        <f>ROUND((ROUND(I117,2))*(ROUND(H117,2)),2)</f>
        <v>0</v>
      </c>
      <c r="K117" s="175" t="s">
        <v>247</v>
      </c>
      <c r="L117" s="39"/>
      <c r="M117" s="179" t="s">
        <v>18</v>
      </c>
      <c r="N117" s="180" t="s">
        <v>45</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152</v>
      </c>
      <c r="AT117" s="183" t="s">
        <v>147</v>
      </c>
      <c r="AU117" s="183" t="s">
        <v>82</v>
      </c>
      <c r="AY117" s="17" t="s">
        <v>144</v>
      </c>
      <c r="BE117" s="184">
        <f>IF(N117="základní",J117,0)</f>
        <v>0</v>
      </c>
      <c r="BF117" s="184">
        <f>IF(N117="snížená",J117,0)</f>
        <v>0</v>
      </c>
      <c r="BG117" s="184">
        <f>IF(N117="zákl. přenesená",J117,0)</f>
        <v>0</v>
      </c>
      <c r="BH117" s="184">
        <f>IF(N117="sníž. přenesená",J117,0)</f>
        <v>0</v>
      </c>
      <c r="BI117" s="184">
        <f>IF(N117="nulová",J117,0)</f>
        <v>0</v>
      </c>
      <c r="BJ117" s="17" t="s">
        <v>82</v>
      </c>
      <c r="BK117" s="184">
        <f>ROUND((ROUND(I117,2))*(ROUND(H117,2)),2)</f>
        <v>0</v>
      </c>
      <c r="BL117" s="17" t="s">
        <v>152</v>
      </c>
      <c r="BM117" s="183" t="s">
        <v>288</v>
      </c>
    </row>
    <row r="118" spans="1:65" s="2" customFormat="1" ht="19.5">
      <c r="A118" s="34"/>
      <c r="B118" s="35"/>
      <c r="C118" s="36"/>
      <c r="D118" s="192" t="s">
        <v>455</v>
      </c>
      <c r="E118" s="36"/>
      <c r="F118" s="233" t="s">
        <v>798</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455</v>
      </c>
      <c r="AU118" s="17" t="s">
        <v>82</v>
      </c>
    </row>
    <row r="119" spans="1:65" s="2" customFormat="1" ht="16.5" customHeight="1">
      <c r="A119" s="34"/>
      <c r="B119" s="35"/>
      <c r="C119" s="173" t="s">
        <v>232</v>
      </c>
      <c r="D119" s="173" t="s">
        <v>147</v>
      </c>
      <c r="E119" s="174" t="s">
        <v>801</v>
      </c>
      <c r="F119" s="175" t="s">
        <v>802</v>
      </c>
      <c r="G119" s="176" t="s">
        <v>763</v>
      </c>
      <c r="H119" s="177">
        <v>2</v>
      </c>
      <c r="I119" s="178"/>
      <c r="J119" s="177">
        <f>ROUND((ROUND(I119,2))*(ROUND(H119,2)),2)</f>
        <v>0</v>
      </c>
      <c r="K119" s="175" t="s">
        <v>247</v>
      </c>
      <c r="L119" s="39"/>
      <c r="M119" s="179" t="s">
        <v>18</v>
      </c>
      <c r="N119" s="180" t="s">
        <v>45</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152</v>
      </c>
      <c r="AT119" s="183" t="s">
        <v>147</v>
      </c>
      <c r="AU119" s="183" t="s">
        <v>82</v>
      </c>
      <c r="AY119" s="17" t="s">
        <v>144</v>
      </c>
      <c r="BE119" s="184">
        <f>IF(N119="základní",J119,0)</f>
        <v>0</v>
      </c>
      <c r="BF119" s="184">
        <f>IF(N119="snížená",J119,0)</f>
        <v>0</v>
      </c>
      <c r="BG119" s="184">
        <f>IF(N119="zákl. přenesená",J119,0)</f>
        <v>0</v>
      </c>
      <c r="BH119" s="184">
        <f>IF(N119="sníž. přenesená",J119,0)</f>
        <v>0</v>
      </c>
      <c r="BI119" s="184">
        <f>IF(N119="nulová",J119,0)</f>
        <v>0</v>
      </c>
      <c r="BJ119" s="17" t="s">
        <v>82</v>
      </c>
      <c r="BK119" s="184">
        <f>ROUND((ROUND(I119,2))*(ROUND(H119,2)),2)</f>
        <v>0</v>
      </c>
      <c r="BL119" s="17" t="s">
        <v>152</v>
      </c>
      <c r="BM119" s="183" t="s">
        <v>299</v>
      </c>
    </row>
    <row r="120" spans="1:65" s="2" customFormat="1" ht="19.5">
      <c r="A120" s="34"/>
      <c r="B120" s="35"/>
      <c r="C120" s="36"/>
      <c r="D120" s="192" t="s">
        <v>455</v>
      </c>
      <c r="E120" s="36"/>
      <c r="F120" s="233" t="s">
        <v>798</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455</v>
      </c>
      <c r="AU120" s="17" t="s">
        <v>82</v>
      </c>
    </row>
    <row r="121" spans="1:65" s="2" customFormat="1" ht="24.2" customHeight="1">
      <c r="A121" s="34"/>
      <c r="B121" s="35"/>
      <c r="C121" s="173" t="s">
        <v>238</v>
      </c>
      <c r="D121" s="173" t="s">
        <v>147</v>
      </c>
      <c r="E121" s="174" t="s">
        <v>803</v>
      </c>
      <c r="F121" s="175" t="s">
        <v>804</v>
      </c>
      <c r="G121" s="176" t="s">
        <v>763</v>
      </c>
      <c r="H121" s="177">
        <v>2</v>
      </c>
      <c r="I121" s="178"/>
      <c r="J121" s="177">
        <f>ROUND((ROUND(I121,2))*(ROUND(H121,2)),2)</f>
        <v>0</v>
      </c>
      <c r="K121" s="175" t="s">
        <v>247</v>
      </c>
      <c r="L121" s="39"/>
      <c r="M121" s="179" t="s">
        <v>18</v>
      </c>
      <c r="N121" s="180" t="s">
        <v>45</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152</v>
      </c>
      <c r="AT121" s="183" t="s">
        <v>147</v>
      </c>
      <c r="AU121" s="183" t="s">
        <v>82</v>
      </c>
      <c r="AY121" s="17" t="s">
        <v>144</v>
      </c>
      <c r="BE121" s="184">
        <f>IF(N121="základní",J121,0)</f>
        <v>0</v>
      </c>
      <c r="BF121" s="184">
        <f>IF(N121="snížená",J121,0)</f>
        <v>0</v>
      </c>
      <c r="BG121" s="184">
        <f>IF(N121="zákl. přenesená",J121,0)</f>
        <v>0</v>
      </c>
      <c r="BH121" s="184">
        <f>IF(N121="sníž. přenesená",J121,0)</f>
        <v>0</v>
      </c>
      <c r="BI121" s="184">
        <f>IF(N121="nulová",J121,0)</f>
        <v>0</v>
      </c>
      <c r="BJ121" s="17" t="s">
        <v>82</v>
      </c>
      <c r="BK121" s="184">
        <f>ROUND((ROUND(I121,2))*(ROUND(H121,2)),2)</f>
        <v>0</v>
      </c>
      <c r="BL121" s="17" t="s">
        <v>152</v>
      </c>
      <c r="BM121" s="183" t="s">
        <v>312</v>
      </c>
    </row>
    <row r="122" spans="1:65" s="2" customFormat="1" ht="19.5">
      <c r="A122" s="34"/>
      <c r="B122" s="35"/>
      <c r="C122" s="36"/>
      <c r="D122" s="192" t="s">
        <v>455</v>
      </c>
      <c r="E122" s="36"/>
      <c r="F122" s="233" t="s">
        <v>805</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455</v>
      </c>
      <c r="AU122" s="17" t="s">
        <v>82</v>
      </c>
    </row>
    <row r="123" spans="1:65" s="12" customFormat="1" ht="25.9" customHeight="1">
      <c r="B123" s="157"/>
      <c r="C123" s="158"/>
      <c r="D123" s="159" t="s">
        <v>73</v>
      </c>
      <c r="E123" s="160" t="s">
        <v>806</v>
      </c>
      <c r="F123" s="160" t="s">
        <v>807</v>
      </c>
      <c r="G123" s="158"/>
      <c r="H123" s="158"/>
      <c r="I123" s="161"/>
      <c r="J123" s="162">
        <f>BK123</f>
        <v>0</v>
      </c>
      <c r="K123" s="158"/>
      <c r="L123" s="163"/>
      <c r="M123" s="164"/>
      <c r="N123" s="165"/>
      <c r="O123" s="165"/>
      <c r="P123" s="166">
        <f>SUM(P124:P132)</f>
        <v>0</v>
      </c>
      <c r="Q123" s="165"/>
      <c r="R123" s="166">
        <f>SUM(R124:R132)</f>
        <v>0</v>
      </c>
      <c r="S123" s="165"/>
      <c r="T123" s="167">
        <f>SUM(T124:T132)</f>
        <v>0</v>
      </c>
      <c r="AR123" s="168" t="s">
        <v>82</v>
      </c>
      <c r="AT123" s="169" t="s">
        <v>73</v>
      </c>
      <c r="AU123" s="169" t="s">
        <v>74</v>
      </c>
      <c r="AY123" s="168" t="s">
        <v>144</v>
      </c>
      <c r="BK123" s="170">
        <f>SUM(BK124:BK132)</f>
        <v>0</v>
      </c>
    </row>
    <row r="124" spans="1:65" s="2" customFormat="1" ht="24.2" customHeight="1">
      <c r="A124" s="34"/>
      <c r="B124" s="35"/>
      <c r="C124" s="173" t="s">
        <v>8</v>
      </c>
      <c r="D124" s="173" t="s">
        <v>147</v>
      </c>
      <c r="E124" s="174" t="s">
        <v>808</v>
      </c>
      <c r="F124" s="175" t="s">
        <v>809</v>
      </c>
      <c r="G124" s="176" t="s">
        <v>763</v>
      </c>
      <c r="H124" s="177">
        <v>68</v>
      </c>
      <c r="I124" s="178"/>
      <c r="J124" s="177">
        <f>ROUND((ROUND(I124,2))*(ROUND(H124,2)),2)</f>
        <v>0</v>
      </c>
      <c r="K124" s="175" t="s">
        <v>247</v>
      </c>
      <c r="L124" s="39"/>
      <c r="M124" s="179" t="s">
        <v>18</v>
      </c>
      <c r="N124" s="180" t="s">
        <v>45</v>
      </c>
      <c r="O124" s="64"/>
      <c r="P124" s="181">
        <f>O124*H124</f>
        <v>0</v>
      </c>
      <c r="Q124" s="181">
        <v>0</v>
      </c>
      <c r="R124" s="181">
        <f>Q124*H124</f>
        <v>0</v>
      </c>
      <c r="S124" s="181">
        <v>0</v>
      </c>
      <c r="T124" s="182">
        <f>S124*H124</f>
        <v>0</v>
      </c>
      <c r="U124" s="34"/>
      <c r="V124" s="34"/>
      <c r="W124" s="34"/>
      <c r="X124" s="34"/>
      <c r="Y124" s="34"/>
      <c r="Z124" s="34"/>
      <c r="AA124" s="34"/>
      <c r="AB124" s="34"/>
      <c r="AC124" s="34"/>
      <c r="AD124" s="34"/>
      <c r="AE124" s="34"/>
      <c r="AR124" s="183" t="s">
        <v>152</v>
      </c>
      <c r="AT124" s="183" t="s">
        <v>147</v>
      </c>
      <c r="AU124" s="183" t="s">
        <v>82</v>
      </c>
      <c r="AY124" s="17" t="s">
        <v>144</v>
      </c>
      <c r="BE124" s="184">
        <f>IF(N124="základní",J124,0)</f>
        <v>0</v>
      </c>
      <c r="BF124" s="184">
        <f>IF(N124="snížená",J124,0)</f>
        <v>0</v>
      </c>
      <c r="BG124" s="184">
        <f>IF(N124="zákl. přenesená",J124,0)</f>
        <v>0</v>
      </c>
      <c r="BH124" s="184">
        <f>IF(N124="sníž. přenesená",J124,0)</f>
        <v>0</v>
      </c>
      <c r="BI124" s="184">
        <f>IF(N124="nulová",J124,0)</f>
        <v>0</v>
      </c>
      <c r="BJ124" s="17" t="s">
        <v>82</v>
      </c>
      <c r="BK124" s="184">
        <f>ROUND((ROUND(I124,2))*(ROUND(H124,2)),2)</f>
        <v>0</v>
      </c>
      <c r="BL124" s="17" t="s">
        <v>152</v>
      </c>
      <c r="BM124" s="183" t="s">
        <v>326</v>
      </c>
    </row>
    <row r="125" spans="1:65" s="2" customFormat="1" ht="19.5">
      <c r="A125" s="34"/>
      <c r="B125" s="35"/>
      <c r="C125" s="36"/>
      <c r="D125" s="192" t="s">
        <v>455</v>
      </c>
      <c r="E125" s="36"/>
      <c r="F125" s="233" t="s">
        <v>810</v>
      </c>
      <c r="G125" s="36"/>
      <c r="H125" s="36"/>
      <c r="I125" s="187"/>
      <c r="J125" s="36"/>
      <c r="K125" s="36"/>
      <c r="L125" s="39"/>
      <c r="M125" s="188"/>
      <c r="N125" s="189"/>
      <c r="O125" s="64"/>
      <c r="P125" s="64"/>
      <c r="Q125" s="64"/>
      <c r="R125" s="64"/>
      <c r="S125" s="64"/>
      <c r="T125" s="65"/>
      <c r="U125" s="34"/>
      <c r="V125" s="34"/>
      <c r="W125" s="34"/>
      <c r="X125" s="34"/>
      <c r="Y125" s="34"/>
      <c r="Z125" s="34"/>
      <c r="AA125" s="34"/>
      <c r="AB125" s="34"/>
      <c r="AC125" s="34"/>
      <c r="AD125" s="34"/>
      <c r="AE125" s="34"/>
      <c r="AT125" s="17" t="s">
        <v>455</v>
      </c>
      <c r="AU125" s="17" t="s">
        <v>82</v>
      </c>
    </row>
    <row r="126" spans="1:65" s="2" customFormat="1" ht="24.2" customHeight="1">
      <c r="A126" s="34"/>
      <c r="B126" s="35"/>
      <c r="C126" s="173" t="s">
        <v>249</v>
      </c>
      <c r="D126" s="173" t="s">
        <v>147</v>
      </c>
      <c r="E126" s="174" t="s">
        <v>811</v>
      </c>
      <c r="F126" s="175" t="s">
        <v>812</v>
      </c>
      <c r="G126" s="176" t="s">
        <v>763</v>
      </c>
      <c r="H126" s="177">
        <v>8</v>
      </c>
      <c r="I126" s="178"/>
      <c r="J126" s="177">
        <f>ROUND((ROUND(I126,2))*(ROUND(H126,2)),2)</f>
        <v>0</v>
      </c>
      <c r="K126" s="175" t="s">
        <v>247</v>
      </c>
      <c r="L126" s="39"/>
      <c r="M126" s="179" t="s">
        <v>18</v>
      </c>
      <c r="N126" s="180" t="s">
        <v>45</v>
      </c>
      <c r="O126" s="64"/>
      <c r="P126" s="181">
        <f>O126*H126</f>
        <v>0</v>
      </c>
      <c r="Q126" s="181">
        <v>0</v>
      </c>
      <c r="R126" s="181">
        <f>Q126*H126</f>
        <v>0</v>
      </c>
      <c r="S126" s="181">
        <v>0</v>
      </c>
      <c r="T126" s="182">
        <f>S126*H126</f>
        <v>0</v>
      </c>
      <c r="U126" s="34"/>
      <c r="V126" s="34"/>
      <c r="W126" s="34"/>
      <c r="X126" s="34"/>
      <c r="Y126" s="34"/>
      <c r="Z126" s="34"/>
      <c r="AA126" s="34"/>
      <c r="AB126" s="34"/>
      <c r="AC126" s="34"/>
      <c r="AD126" s="34"/>
      <c r="AE126" s="34"/>
      <c r="AR126" s="183" t="s">
        <v>152</v>
      </c>
      <c r="AT126" s="183" t="s">
        <v>147</v>
      </c>
      <c r="AU126" s="183" t="s">
        <v>82</v>
      </c>
      <c r="AY126" s="17" t="s">
        <v>144</v>
      </c>
      <c r="BE126" s="184">
        <f>IF(N126="základní",J126,0)</f>
        <v>0</v>
      </c>
      <c r="BF126" s="184">
        <f>IF(N126="snížená",J126,0)</f>
        <v>0</v>
      </c>
      <c r="BG126" s="184">
        <f>IF(N126="zákl. přenesená",J126,0)</f>
        <v>0</v>
      </c>
      <c r="BH126" s="184">
        <f>IF(N126="sníž. přenesená",J126,0)</f>
        <v>0</v>
      </c>
      <c r="BI126" s="184">
        <f>IF(N126="nulová",J126,0)</f>
        <v>0</v>
      </c>
      <c r="BJ126" s="17" t="s">
        <v>82</v>
      </c>
      <c r="BK126" s="184">
        <f>ROUND((ROUND(I126,2))*(ROUND(H126,2)),2)</f>
        <v>0</v>
      </c>
      <c r="BL126" s="17" t="s">
        <v>152</v>
      </c>
      <c r="BM126" s="183" t="s">
        <v>337</v>
      </c>
    </row>
    <row r="127" spans="1:65" s="2" customFormat="1" ht="19.5">
      <c r="A127" s="34"/>
      <c r="B127" s="35"/>
      <c r="C127" s="36"/>
      <c r="D127" s="192" t="s">
        <v>455</v>
      </c>
      <c r="E127" s="36"/>
      <c r="F127" s="233" t="s">
        <v>810</v>
      </c>
      <c r="G127" s="36"/>
      <c r="H127" s="36"/>
      <c r="I127" s="187"/>
      <c r="J127" s="36"/>
      <c r="K127" s="36"/>
      <c r="L127" s="39"/>
      <c r="M127" s="188"/>
      <c r="N127" s="189"/>
      <c r="O127" s="64"/>
      <c r="P127" s="64"/>
      <c r="Q127" s="64"/>
      <c r="R127" s="64"/>
      <c r="S127" s="64"/>
      <c r="T127" s="65"/>
      <c r="U127" s="34"/>
      <c r="V127" s="34"/>
      <c r="W127" s="34"/>
      <c r="X127" s="34"/>
      <c r="Y127" s="34"/>
      <c r="Z127" s="34"/>
      <c r="AA127" s="34"/>
      <c r="AB127" s="34"/>
      <c r="AC127" s="34"/>
      <c r="AD127" s="34"/>
      <c r="AE127" s="34"/>
      <c r="AT127" s="17" t="s">
        <v>455</v>
      </c>
      <c r="AU127" s="17" t="s">
        <v>82</v>
      </c>
    </row>
    <row r="128" spans="1:65" s="2" customFormat="1" ht="21.75" customHeight="1">
      <c r="A128" s="34"/>
      <c r="B128" s="35"/>
      <c r="C128" s="173" t="s">
        <v>252</v>
      </c>
      <c r="D128" s="173" t="s">
        <v>147</v>
      </c>
      <c r="E128" s="174" t="s">
        <v>813</v>
      </c>
      <c r="F128" s="175" t="s">
        <v>814</v>
      </c>
      <c r="G128" s="176" t="s">
        <v>763</v>
      </c>
      <c r="H128" s="177">
        <v>4</v>
      </c>
      <c r="I128" s="178"/>
      <c r="J128" s="177">
        <f>ROUND((ROUND(I128,2))*(ROUND(H128,2)),2)</f>
        <v>0</v>
      </c>
      <c r="K128" s="175" t="s">
        <v>247</v>
      </c>
      <c r="L128" s="39"/>
      <c r="M128" s="179" t="s">
        <v>18</v>
      </c>
      <c r="N128" s="180" t="s">
        <v>45</v>
      </c>
      <c r="O128" s="64"/>
      <c r="P128" s="181">
        <f>O128*H128</f>
        <v>0</v>
      </c>
      <c r="Q128" s="181">
        <v>0</v>
      </c>
      <c r="R128" s="181">
        <f>Q128*H128</f>
        <v>0</v>
      </c>
      <c r="S128" s="181">
        <v>0</v>
      </c>
      <c r="T128" s="182">
        <f>S128*H128</f>
        <v>0</v>
      </c>
      <c r="U128" s="34"/>
      <c r="V128" s="34"/>
      <c r="W128" s="34"/>
      <c r="X128" s="34"/>
      <c r="Y128" s="34"/>
      <c r="Z128" s="34"/>
      <c r="AA128" s="34"/>
      <c r="AB128" s="34"/>
      <c r="AC128" s="34"/>
      <c r="AD128" s="34"/>
      <c r="AE128" s="34"/>
      <c r="AR128" s="183" t="s">
        <v>152</v>
      </c>
      <c r="AT128" s="183" t="s">
        <v>147</v>
      </c>
      <c r="AU128" s="183" t="s">
        <v>82</v>
      </c>
      <c r="AY128" s="17" t="s">
        <v>144</v>
      </c>
      <c r="BE128" s="184">
        <f>IF(N128="základní",J128,0)</f>
        <v>0</v>
      </c>
      <c r="BF128" s="184">
        <f>IF(N128="snížená",J128,0)</f>
        <v>0</v>
      </c>
      <c r="BG128" s="184">
        <f>IF(N128="zákl. přenesená",J128,0)</f>
        <v>0</v>
      </c>
      <c r="BH128" s="184">
        <f>IF(N128="sníž. přenesená",J128,0)</f>
        <v>0</v>
      </c>
      <c r="BI128" s="184">
        <f>IF(N128="nulová",J128,0)</f>
        <v>0</v>
      </c>
      <c r="BJ128" s="17" t="s">
        <v>82</v>
      </c>
      <c r="BK128" s="184">
        <f>ROUND((ROUND(I128,2))*(ROUND(H128,2)),2)</f>
        <v>0</v>
      </c>
      <c r="BL128" s="17" t="s">
        <v>152</v>
      </c>
      <c r="BM128" s="183" t="s">
        <v>349</v>
      </c>
    </row>
    <row r="129" spans="1:65" s="2" customFormat="1" ht="19.5">
      <c r="A129" s="34"/>
      <c r="B129" s="35"/>
      <c r="C129" s="36"/>
      <c r="D129" s="192" t="s">
        <v>455</v>
      </c>
      <c r="E129" s="36"/>
      <c r="F129" s="233" t="s">
        <v>815</v>
      </c>
      <c r="G129" s="36"/>
      <c r="H129" s="36"/>
      <c r="I129" s="187"/>
      <c r="J129" s="36"/>
      <c r="K129" s="36"/>
      <c r="L129" s="39"/>
      <c r="M129" s="188"/>
      <c r="N129" s="189"/>
      <c r="O129" s="64"/>
      <c r="P129" s="64"/>
      <c r="Q129" s="64"/>
      <c r="R129" s="64"/>
      <c r="S129" s="64"/>
      <c r="T129" s="65"/>
      <c r="U129" s="34"/>
      <c r="V129" s="34"/>
      <c r="W129" s="34"/>
      <c r="X129" s="34"/>
      <c r="Y129" s="34"/>
      <c r="Z129" s="34"/>
      <c r="AA129" s="34"/>
      <c r="AB129" s="34"/>
      <c r="AC129" s="34"/>
      <c r="AD129" s="34"/>
      <c r="AE129" s="34"/>
      <c r="AT129" s="17" t="s">
        <v>455</v>
      </c>
      <c r="AU129" s="17" t="s">
        <v>82</v>
      </c>
    </row>
    <row r="130" spans="1:65" s="2" customFormat="1" ht="21.75" customHeight="1">
      <c r="A130" s="34"/>
      <c r="B130" s="35"/>
      <c r="C130" s="173" t="s">
        <v>258</v>
      </c>
      <c r="D130" s="173" t="s">
        <v>147</v>
      </c>
      <c r="E130" s="174" t="s">
        <v>816</v>
      </c>
      <c r="F130" s="175" t="s">
        <v>817</v>
      </c>
      <c r="G130" s="176" t="s">
        <v>763</v>
      </c>
      <c r="H130" s="177">
        <v>68</v>
      </c>
      <c r="I130" s="178"/>
      <c r="J130" s="177">
        <f>ROUND((ROUND(I130,2))*(ROUND(H130,2)),2)</f>
        <v>0</v>
      </c>
      <c r="K130" s="175" t="s">
        <v>247</v>
      </c>
      <c r="L130" s="39"/>
      <c r="M130" s="179" t="s">
        <v>18</v>
      </c>
      <c r="N130" s="180" t="s">
        <v>45</v>
      </c>
      <c r="O130" s="64"/>
      <c r="P130" s="181">
        <f>O130*H130</f>
        <v>0</v>
      </c>
      <c r="Q130" s="181">
        <v>0</v>
      </c>
      <c r="R130" s="181">
        <f>Q130*H130</f>
        <v>0</v>
      </c>
      <c r="S130" s="181">
        <v>0</v>
      </c>
      <c r="T130" s="182">
        <f>S130*H130</f>
        <v>0</v>
      </c>
      <c r="U130" s="34"/>
      <c r="V130" s="34"/>
      <c r="W130" s="34"/>
      <c r="X130" s="34"/>
      <c r="Y130" s="34"/>
      <c r="Z130" s="34"/>
      <c r="AA130" s="34"/>
      <c r="AB130" s="34"/>
      <c r="AC130" s="34"/>
      <c r="AD130" s="34"/>
      <c r="AE130" s="34"/>
      <c r="AR130" s="183" t="s">
        <v>152</v>
      </c>
      <c r="AT130" s="183" t="s">
        <v>147</v>
      </c>
      <c r="AU130" s="183" t="s">
        <v>82</v>
      </c>
      <c r="AY130" s="17" t="s">
        <v>144</v>
      </c>
      <c r="BE130" s="184">
        <f>IF(N130="základní",J130,0)</f>
        <v>0</v>
      </c>
      <c r="BF130" s="184">
        <f>IF(N130="snížená",J130,0)</f>
        <v>0</v>
      </c>
      <c r="BG130" s="184">
        <f>IF(N130="zákl. přenesená",J130,0)</f>
        <v>0</v>
      </c>
      <c r="BH130" s="184">
        <f>IF(N130="sníž. přenesená",J130,0)</f>
        <v>0</v>
      </c>
      <c r="BI130" s="184">
        <f>IF(N130="nulová",J130,0)</f>
        <v>0</v>
      </c>
      <c r="BJ130" s="17" t="s">
        <v>82</v>
      </c>
      <c r="BK130" s="184">
        <f>ROUND((ROUND(I130,2))*(ROUND(H130,2)),2)</f>
        <v>0</v>
      </c>
      <c r="BL130" s="17" t="s">
        <v>152</v>
      </c>
      <c r="BM130" s="183" t="s">
        <v>364</v>
      </c>
    </row>
    <row r="131" spans="1:65" s="2" customFormat="1" ht="19.5">
      <c r="A131" s="34"/>
      <c r="B131" s="35"/>
      <c r="C131" s="36"/>
      <c r="D131" s="192" t="s">
        <v>455</v>
      </c>
      <c r="E131" s="36"/>
      <c r="F131" s="233" t="s">
        <v>815</v>
      </c>
      <c r="G131" s="36"/>
      <c r="H131" s="36"/>
      <c r="I131" s="187"/>
      <c r="J131" s="36"/>
      <c r="K131" s="36"/>
      <c r="L131" s="39"/>
      <c r="M131" s="188"/>
      <c r="N131" s="189"/>
      <c r="O131" s="64"/>
      <c r="P131" s="64"/>
      <c r="Q131" s="64"/>
      <c r="R131" s="64"/>
      <c r="S131" s="64"/>
      <c r="T131" s="65"/>
      <c r="U131" s="34"/>
      <c r="V131" s="34"/>
      <c r="W131" s="34"/>
      <c r="X131" s="34"/>
      <c r="Y131" s="34"/>
      <c r="Z131" s="34"/>
      <c r="AA131" s="34"/>
      <c r="AB131" s="34"/>
      <c r="AC131" s="34"/>
      <c r="AD131" s="34"/>
      <c r="AE131" s="34"/>
      <c r="AT131" s="17" t="s">
        <v>455</v>
      </c>
      <c r="AU131" s="17" t="s">
        <v>82</v>
      </c>
    </row>
    <row r="132" spans="1:65" s="2" customFormat="1" ht="21.75" customHeight="1">
      <c r="A132" s="34"/>
      <c r="B132" s="35"/>
      <c r="C132" s="173" t="s">
        <v>261</v>
      </c>
      <c r="D132" s="173" t="s">
        <v>147</v>
      </c>
      <c r="E132" s="174" t="s">
        <v>818</v>
      </c>
      <c r="F132" s="175" t="s">
        <v>819</v>
      </c>
      <c r="G132" s="176" t="s">
        <v>763</v>
      </c>
      <c r="H132" s="177">
        <v>4</v>
      </c>
      <c r="I132" s="178"/>
      <c r="J132" s="177">
        <f>ROUND((ROUND(I132,2))*(ROUND(H132,2)),2)</f>
        <v>0</v>
      </c>
      <c r="K132" s="175" t="s">
        <v>247</v>
      </c>
      <c r="L132" s="39"/>
      <c r="M132" s="179" t="s">
        <v>18</v>
      </c>
      <c r="N132" s="180" t="s">
        <v>45</v>
      </c>
      <c r="O132" s="64"/>
      <c r="P132" s="181">
        <f>O132*H132</f>
        <v>0</v>
      </c>
      <c r="Q132" s="181">
        <v>0</v>
      </c>
      <c r="R132" s="181">
        <f>Q132*H132</f>
        <v>0</v>
      </c>
      <c r="S132" s="181">
        <v>0</v>
      </c>
      <c r="T132" s="182">
        <f>S132*H132</f>
        <v>0</v>
      </c>
      <c r="U132" s="34"/>
      <c r="V132" s="34"/>
      <c r="W132" s="34"/>
      <c r="X132" s="34"/>
      <c r="Y132" s="34"/>
      <c r="Z132" s="34"/>
      <c r="AA132" s="34"/>
      <c r="AB132" s="34"/>
      <c r="AC132" s="34"/>
      <c r="AD132" s="34"/>
      <c r="AE132" s="34"/>
      <c r="AR132" s="183" t="s">
        <v>152</v>
      </c>
      <c r="AT132" s="183" t="s">
        <v>147</v>
      </c>
      <c r="AU132" s="183" t="s">
        <v>82</v>
      </c>
      <c r="AY132" s="17" t="s">
        <v>144</v>
      </c>
      <c r="BE132" s="184">
        <f>IF(N132="základní",J132,0)</f>
        <v>0</v>
      </c>
      <c r="BF132" s="184">
        <f>IF(N132="snížená",J132,0)</f>
        <v>0</v>
      </c>
      <c r="BG132" s="184">
        <f>IF(N132="zákl. přenesená",J132,0)</f>
        <v>0</v>
      </c>
      <c r="BH132" s="184">
        <f>IF(N132="sníž. přenesená",J132,0)</f>
        <v>0</v>
      </c>
      <c r="BI132" s="184">
        <f>IF(N132="nulová",J132,0)</f>
        <v>0</v>
      </c>
      <c r="BJ132" s="17" t="s">
        <v>82</v>
      </c>
      <c r="BK132" s="184">
        <f>ROUND((ROUND(I132,2))*(ROUND(H132,2)),2)</f>
        <v>0</v>
      </c>
      <c r="BL132" s="17" t="s">
        <v>152</v>
      </c>
      <c r="BM132" s="183" t="s">
        <v>374</v>
      </c>
    </row>
    <row r="133" spans="1:65" s="12" customFormat="1" ht="25.9" customHeight="1">
      <c r="B133" s="157"/>
      <c r="C133" s="158"/>
      <c r="D133" s="159" t="s">
        <v>73</v>
      </c>
      <c r="E133" s="160" t="s">
        <v>820</v>
      </c>
      <c r="F133" s="160" t="s">
        <v>821</v>
      </c>
      <c r="G133" s="158"/>
      <c r="H133" s="158"/>
      <c r="I133" s="161"/>
      <c r="J133" s="162">
        <f>BK133</f>
        <v>0</v>
      </c>
      <c r="K133" s="158"/>
      <c r="L133" s="163"/>
      <c r="M133" s="164"/>
      <c r="N133" s="165"/>
      <c r="O133" s="165"/>
      <c r="P133" s="166">
        <f>SUM(P134:P136)</f>
        <v>0</v>
      </c>
      <c r="Q133" s="165"/>
      <c r="R133" s="166">
        <f>SUM(R134:R136)</f>
        <v>0</v>
      </c>
      <c r="S133" s="165"/>
      <c r="T133" s="167">
        <f>SUM(T134:T136)</f>
        <v>0</v>
      </c>
      <c r="AR133" s="168" t="s">
        <v>82</v>
      </c>
      <c r="AT133" s="169" t="s">
        <v>73</v>
      </c>
      <c r="AU133" s="169" t="s">
        <v>74</v>
      </c>
      <c r="AY133" s="168" t="s">
        <v>144</v>
      </c>
      <c r="BK133" s="170">
        <f>SUM(BK134:BK136)</f>
        <v>0</v>
      </c>
    </row>
    <row r="134" spans="1:65" s="2" customFormat="1" ht="37.9" customHeight="1">
      <c r="A134" s="34"/>
      <c r="B134" s="35"/>
      <c r="C134" s="173" t="s">
        <v>266</v>
      </c>
      <c r="D134" s="173" t="s">
        <v>147</v>
      </c>
      <c r="E134" s="174" t="s">
        <v>822</v>
      </c>
      <c r="F134" s="175" t="s">
        <v>823</v>
      </c>
      <c r="G134" s="176" t="s">
        <v>763</v>
      </c>
      <c r="H134" s="177">
        <v>34</v>
      </c>
      <c r="I134" s="178"/>
      <c r="J134" s="177">
        <f>ROUND((ROUND(I134,2))*(ROUND(H134,2)),2)</f>
        <v>0</v>
      </c>
      <c r="K134" s="175" t="s">
        <v>247</v>
      </c>
      <c r="L134" s="39"/>
      <c r="M134" s="179" t="s">
        <v>18</v>
      </c>
      <c r="N134" s="180" t="s">
        <v>45</v>
      </c>
      <c r="O134" s="64"/>
      <c r="P134" s="181">
        <f>O134*H134</f>
        <v>0</v>
      </c>
      <c r="Q134" s="181">
        <v>0</v>
      </c>
      <c r="R134" s="181">
        <f>Q134*H134</f>
        <v>0</v>
      </c>
      <c r="S134" s="181">
        <v>0</v>
      </c>
      <c r="T134" s="182">
        <f>S134*H134</f>
        <v>0</v>
      </c>
      <c r="U134" s="34"/>
      <c r="V134" s="34"/>
      <c r="W134" s="34"/>
      <c r="X134" s="34"/>
      <c r="Y134" s="34"/>
      <c r="Z134" s="34"/>
      <c r="AA134" s="34"/>
      <c r="AB134" s="34"/>
      <c r="AC134" s="34"/>
      <c r="AD134" s="34"/>
      <c r="AE134" s="34"/>
      <c r="AR134" s="183" t="s">
        <v>152</v>
      </c>
      <c r="AT134" s="183" t="s">
        <v>147</v>
      </c>
      <c r="AU134" s="183" t="s">
        <v>82</v>
      </c>
      <c r="AY134" s="17" t="s">
        <v>144</v>
      </c>
      <c r="BE134" s="184">
        <f>IF(N134="základní",J134,0)</f>
        <v>0</v>
      </c>
      <c r="BF134" s="184">
        <f>IF(N134="snížená",J134,0)</f>
        <v>0</v>
      </c>
      <c r="BG134" s="184">
        <f>IF(N134="zákl. přenesená",J134,0)</f>
        <v>0</v>
      </c>
      <c r="BH134" s="184">
        <f>IF(N134="sníž. přenesená",J134,0)</f>
        <v>0</v>
      </c>
      <c r="BI134" s="184">
        <f>IF(N134="nulová",J134,0)</f>
        <v>0</v>
      </c>
      <c r="BJ134" s="17" t="s">
        <v>82</v>
      </c>
      <c r="BK134" s="184">
        <f>ROUND((ROUND(I134,2))*(ROUND(H134,2)),2)</f>
        <v>0</v>
      </c>
      <c r="BL134" s="17" t="s">
        <v>152</v>
      </c>
      <c r="BM134" s="183" t="s">
        <v>385</v>
      </c>
    </row>
    <row r="135" spans="1:65" s="2" customFormat="1" ht="16.5" customHeight="1">
      <c r="A135" s="34"/>
      <c r="B135" s="35"/>
      <c r="C135" s="173" t="s">
        <v>7</v>
      </c>
      <c r="D135" s="173" t="s">
        <v>147</v>
      </c>
      <c r="E135" s="174" t="s">
        <v>824</v>
      </c>
      <c r="F135" s="175" t="s">
        <v>825</v>
      </c>
      <c r="G135" s="176" t="s">
        <v>763</v>
      </c>
      <c r="H135" s="177">
        <v>2</v>
      </c>
      <c r="I135" s="178"/>
      <c r="J135" s="177">
        <f>ROUND((ROUND(I135,2))*(ROUND(H135,2)),2)</f>
        <v>0</v>
      </c>
      <c r="K135" s="175" t="s">
        <v>247</v>
      </c>
      <c r="L135" s="39"/>
      <c r="M135" s="179" t="s">
        <v>18</v>
      </c>
      <c r="N135" s="180" t="s">
        <v>45</v>
      </c>
      <c r="O135" s="64"/>
      <c r="P135" s="181">
        <f>O135*H135</f>
        <v>0</v>
      </c>
      <c r="Q135" s="181">
        <v>0</v>
      </c>
      <c r="R135" s="181">
        <f>Q135*H135</f>
        <v>0</v>
      </c>
      <c r="S135" s="181">
        <v>0</v>
      </c>
      <c r="T135" s="182">
        <f>S135*H135</f>
        <v>0</v>
      </c>
      <c r="U135" s="34"/>
      <c r="V135" s="34"/>
      <c r="W135" s="34"/>
      <c r="X135" s="34"/>
      <c r="Y135" s="34"/>
      <c r="Z135" s="34"/>
      <c r="AA135" s="34"/>
      <c r="AB135" s="34"/>
      <c r="AC135" s="34"/>
      <c r="AD135" s="34"/>
      <c r="AE135" s="34"/>
      <c r="AR135" s="183" t="s">
        <v>152</v>
      </c>
      <c r="AT135" s="183" t="s">
        <v>147</v>
      </c>
      <c r="AU135" s="183" t="s">
        <v>82</v>
      </c>
      <c r="AY135" s="17" t="s">
        <v>144</v>
      </c>
      <c r="BE135" s="184">
        <f>IF(N135="základní",J135,0)</f>
        <v>0</v>
      </c>
      <c r="BF135" s="184">
        <f>IF(N135="snížená",J135,0)</f>
        <v>0</v>
      </c>
      <c r="BG135" s="184">
        <f>IF(N135="zákl. přenesená",J135,0)</f>
        <v>0</v>
      </c>
      <c r="BH135" s="184">
        <f>IF(N135="sníž. přenesená",J135,0)</f>
        <v>0</v>
      </c>
      <c r="BI135" s="184">
        <f>IF(N135="nulová",J135,0)</f>
        <v>0</v>
      </c>
      <c r="BJ135" s="17" t="s">
        <v>82</v>
      </c>
      <c r="BK135" s="184">
        <f>ROUND((ROUND(I135,2))*(ROUND(H135,2)),2)</f>
        <v>0</v>
      </c>
      <c r="BL135" s="17" t="s">
        <v>152</v>
      </c>
      <c r="BM135" s="183" t="s">
        <v>397</v>
      </c>
    </row>
    <row r="136" spans="1:65" s="2" customFormat="1" ht="29.25">
      <c r="A136" s="34"/>
      <c r="B136" s="35"/>
      <c r="C136" s="36"/>
      <c r="D136" s="192" t="s">
        <v>455</v>
      </c>
      <c r="E136" s="36"/>
      <c r="F136" s="233" t="s">
        <v>826</v>
      </c>
      <c r="G136" s="36"/>
      <c r="H136" s="36"/>
      <c r="I136" s="187"/>
      <c r="J136" s="36"/>
      <c r="K136" s="36"/>
      <c r="L136" s="39"/>
      <c r="M136" s="188"/>
      <c r="N136" s="189"/>
      <c r="O136" s="64"/>
      <c r="P136" s="64"/>
      <c r="Q136" s="64"/>
      <c r="R136" s="64"/>
      <c r="S136" s="64"/>
      <c r="T136" s="65"/>
      <c r="U136" s="34"/>
      <c r="V136" s="34"/>
      <c r="W136" s="34"/>
      <c r="X136" s="34"/>
      <c r="Y136" s="34"/>
      <c r="Z136" s="34"/>
      <c r="AA136" s="34"/>
      <c r="AB136" s="34"/>
      <c r="AC136" s="34"/>
      <c r="AD136" s="34"/>
      <c r="AE136" s="34"/>
      <c r="AT136" s="17" t="s">
        <v>455</v>
      </c>
      <c r="AU136" s="17" t="s">
        <v>82</v>
      </c>
    </row>
    <row r="137" spans="1:65" s="12" customFormat="1" ht="25.9" customHeight="1">
      <c r="B137" s="157"/>
      <c r="C137" s="158"/>
      <c r="D137" s="159" t="s">
        <v>73</v>
      </c>
      <c r="E137" s="160" t="s">
        <v>827</v>
      </c>
      <c r="F137" s="160" t="s">
        <v>828</v>
      </c>
      <c r="G137" s="158"/>
      <c r="H137" s="158"/>
      <c r="I137" s="161"/>
      <c r="J137" s="162">
        <f>BK137</f>
        <v>0</v>
      </c>
      <c r="K137" s="158"/>
      <c r="L137" s="163"/>
      <c r="M137" s="164"/>
      <c r="N137" s="165"/>
      <c r="O137" s="165"/>
      <c r="P137" s="166">
        <f>SUM(P138:P155)</f>
        <v>0</v>
      </c>
      <c r="Q137" s="165"/>
      <c r="R137" s="166">
        <f>SUM(R138:R155)</f>
        <v>0</v>
      </c>
      <c r="S137" s="165"/>
      <c r="T137" s="167">
        <f>SUM(T138:T155)</f>
        <v>0</v>
      </c>
      <c r="AR137" s="168" t="s">
        <v>82</v>
      </c>
      <c r="AT137" s="169" t="s">
        <v>73</v>
      </c>
      <c r="AU137" s="169" t="s">
        <v>74</v>
      </c>
      <c r="AY137" s="168" t="s">
        <v>144</v>
      </c>
      <c r="BK137" s="170">
        <f>SUM(BK138:BK155)</f>
        <v>0</v>
      </c>
    </row>
    <row r="138" spans="1:65" s="2" customFormat="1" ht="33" customHeight="1">
      <c r="A138" s="34"/>
      <c r="B138" s="35"/>
      <c r="C138" s="173" t="s">
        <v>276</v>
      </c>
      <c r="D138" s="173" t="s">
        <v>147</v>
      </c>
      <c r="E138" s="174" t="s">
        <v>829</v>
      </c>
      <c r="F138" s="175" t="s">
        <v>830</v>
      </c>
      <c r="G138" s="176" t="s">
        <v>831</v>
      </c>
      <c r="H138" s="177">
        <v>28</v>
      </c>
      <c r="I138" s="178"/>
      <c r="J138" s="177">
        <f>ROUND((ROUND(I138,2))*(ROUND(H138,2)),2)</f>
        <v>0</v>
      </c>
      <c r="K138" s="175" t="s">
        <v>247</v>
      </c>
      <c r="L138" s="39"/>
      <c r="M138" s="179" t="s">
        <v>18</v>
      </c>
      <c r="N138" s="180" t="s">
        <v>45</v>
      </c>
      <c r="O138" s="64"/>
      <c r="P138" s="181">
        <f>O138*H138</f>
        <v>0</v>
      </c>
      <c r="Q138" s="181">
        <v>0</v>
      </c>
      <c r="R138" s="181">
        <f>Q138*H138</f>
        <v>0</v>
      </c>
      <c r="S138" s="181">
        <v>0</v>
      </c>
      <c r="T138" s="182">
        <f>S138*H138</f>
        <v>0</v>
      </c>
      <c r="U138" s="34"/>
      <c r="V138" s="34"/>
      <c r="W138" s="34"/>
      <c r="X138" s="34"/>
      <c r="Y138" s="34"/>
      <c r="Z138" s="34"/>
      <c r="AA138" s="34"/>
      <c r="AB138" s="34"/>
      <c r="AC138" s="34"/>
      <c r="AD138" s="34"/>
      <c r="AE138" s="34"/>
      <c r="AR138" s="183" t="s">
        <v>152</v>
      </c>
      <c r="AT138" s="183" t="s">
        <v>147</v>
      </c>
      <c r="AU138" s="183" t="s">
        <v>82</v>
      </c>
      <c r="AY138" s="17" t="s">
        <v>144</v>
      </c>
      <c r="BE138" s="184">
        <f>IF(N138="základní",J138,0)</f>
        <v>0</v>
      </c>
      <c r="BF138" s="184">
        <f>IF(N138="snížená",J138,0)</f>
        <v>0</v>
      </c>
      <c r="BG138" s="184">
        <f>IF(N138="zákl. přenesená",J138,0)</f>
        <v>0</v>
      </c>
      <c r="BH138" s="184">
        <f>IF(N138="sníž. přenesená",J138,0)</f>
        <v>0</v>
      </c>
      <c r="BI138" s="184">
        <f>IF(N138="nulová",J138,0)</f>
        <v>0</v>
      </c>
      <c r="BJ138" s="17" t="s">
        <v>82</v>
      </c>
      <c r="BK138" s="184">
        <f>ROUND((ROUND(I138,2))*(ROUND(H138,2)),2)</f>
        <v>0</v>
      </c>
      <c r="BL138" s="17" t="s">
        <v>152</v>
      </c>
      <c r="BM138" s="183" t="s">
        <v>407</v>
      </c>
    </row>
    <row r="139" spans="1:65" s="2" customFormat="1" ht="29.25">
      <c r="A139" s="34"/>
      <c r="B139" s="35"/>
      <c r="C139" s="36"/>
      <c r="D139" s="192" t="s">
        <v>455</v>
      </c>
      <c r="E139" s="36"/>
      <c r="F139" s="233" t="s">
        <v>832</v>
      </c>
      <c r="G139" s="36"/>
      <c r="H139" s="36"/>
      <c r="I139" s="187"/>
      <c r="J139" s="36"/>
      <c r="K139" s="36"/>
      <c r="L139" s="39"/>
      <c r="M139" s="188"/>
      <c r="N139" s="189"/>
      <c r="O139" s="64"/>
      <c r="P139" s="64"/>
      <c r="Q139" s="64"/>
      <c r="R139" s="64"/>
      <c r="S139" s="64"/>
      <c r="T139" s="65"/>
      <c r="U139" s="34"/>
      <c r="V139" s="34"/>
      <c r="W139" s="34"/>
      <c r="X139" s="34"/>
      <c r="Y139" s="34"/>
      <c r="Z139" s="34"/>
      <c r="AA139" s="34"/>
      <c r="AB139" s="34"/>
      <c r="AC139" s="34"/>
      <c r="AD139" s="34"/>
      <c r="AE139" s="34"/>
      <c r="AT139" s="17" t="s">
        <v>455</v>
      </c>
      <c r="AU139" s="17" t="s">
        <v>82</v>
      </c>
    </row>
    <row r="140" spans="1:65" s="2" customFormat="1" ht="33" customHeight="1">
      <c r="A140" s="34"/>
      <c r="B140" s="35"/>
      <c r="C140" s="173" t="s">
        <v>282</v>
      </c>
      <c r="D140" s="173" t="s">
        <v>147</v>
      </c>
      <c r="E140" s="174" t="s">
        <v>833</v>
      </c>
      <c r="F140" s="175" t="s">
        <v>834</v>
      </c>
      <c r="G140" s="176" t="s">
        <v>831</v>
      </c>
      <c r="H140" s="177">
        <v>74</v>
      </c>
      <c r="I140" s="178"/>
      <c r="J140" s="177">
        <f>ROUND((ROUND(I140,2))*(ROUND(H140,2)),2)</f>
        <v>0</v>
      </c>
      <c r="K140" s="175" t="s">
        <v>247</v>
      </c>
      <c r="L140" s="39"/>
      <c r="M140" s="179" t="s">
        <v>18</v>
      </c>
      <c r="N140" s="180" t="s">
        <v>45</v>
      </c>
      <c r="O140" s="64"/>
      <c r="P140" s="181">
        <f>O140*H140</f>
        <v>0</v>
      </c>
      <c r="Q140" s="181">
        <v>0</v>
      </c>
      <c r="R140" s="181">
        <f>Q140*H140</f>
        <v>0</v>
      </c>
      <c r="S140" s="181">
        <v>0</v>
      </c>
      <c r="T140" s="182">
        <f>S140*H140</f>
        <v>0</v>
      </c>
      <c r="U140" s="34"/>
      <c r="V140" s="34"/>
      <c r="W140" s="34"/>
      <c r="X140" s="34"/>
      <c r="Y140" s="34"/>
      <c r="Z140" s="34"/>
      <c r="AA140" s="34"/>
      <c r="AB140" s="34"/>
      <c r="AC140" s="34"/>
      <c r="AD140" s="34"/>
      <c r="AE140" s="34"/>
      <c r="AR140" s="183" t="s">
        <v>152</v>
      </c>
      <c r="AT140" s="183" t="s">
        <v>147</v>
      </c>
      <c r="AU140" s="183" t="s">
        <v>82</v>
      </c>
      <c r="AY140" s="17" t="s">
        <v>144</v>
      </c>
      <c r="BE140" s="184">
        <f>IF(N140="základní",J140,0)</f>
        <v>0</v>
      </c>
      <c r="BF140" s="184">
        <f>IF(N140="snížená",J140,0)</f>
        <v>0</v>
      </c>
      <c r="BG140" s="184">
        <f>IF(N140="zákl. přenesená",J140,0)</f>
        <v>0</v>
      </c>
      <c r="BH140" s="184">
        <f>IF(N140="sníž. přenesená",J140,0)</f>
        <v>0</v>
      </c>
      <c r="BI140" s="184">
        <f>IF(N140="nulová",J140,0)</f>
        <v>0</v>
      </c>
      <c r="BJ140" s="17" t="s">
        <v>82</v>
      </c>
      <c r="BK140" s="184">
        <f>ROUND((ROUND(I140,2))*(ROUND(H140,2)),2)</f>
        <v>0</v>
      </c>
      <c r="BL140" s="17" t="s">
        <v>152</v>
      </c>
      <c r="BM140" s="183" t="s">
        <v>417</v>
      </c>
    </row>
    <row r="141" spans="1:65" s="2" customFormat="1" ht="29.25">
      <c r="A141" s="34"/>
      <c r="B141" s="35"/>
      <c r="C141" s="36"/>
      <c r="D141" s="192" t="s">
        <v>455</v>
      </c>
      <c r="E141" s="36"/>
      <c r="F141" s="233" t="s">
        <v>832</v>
      </c>
      <c r="G141" s="36"/>
      <c r="H141" s="36"/>
      <c r="I141" s="187"/>
      <c r="J141" s="36"/>
      <c r="K141" s="36"/>
      <c r="L141" s="39"/>
      <c r="M141" s="188"/>
      <c r="N141" s="189"/>
      <c r="O141" s="64"/>
      <c r="P141" s="64"/>
      <c r="Q141" s="64"/>
      <c r="R141" s="64"/>
      <c r="S141" s="64"/>
      <c r="T141" s="65"/>
      <c r="U141" s="34"/>
      <c r="V141" s="34"/>
      <c r="W141" s="34"/>
      <c r="X141" s="34"/>
      <c r="Y141" s="34"/>
      <c r="Z141" s="34"/>
      <c r="AA141" s="34"/>
      <c r="AB141" s="34"/>
      <c r="AC141" s="34"/>
      <c r="AD141" s="34"/>
      <c r="AE141" s="34"/>
      <c r="AT141" s="17" t="s">
        <v>455</v>
      </c>
      <c r="AU141" s="17" t="s">
        <v>82</v>
      </c>
    </row>
    <row r="142" spans="1:65" s="2" customFormat="1" ht="33" customHeight="1">
      <c r="A142" s="34"/>
      <c r="B142" s="35"/>
      <c r="C142" s="173" t="s">
        <v>288</v>
      </c>
      <c r="D142" s="173" t="s">
        <v>147</v>
      </c>
      <c r="E142" s="174" t="s">
        <v>835</v>
      </c>
      <c r="F142" s="175" t="s">
        <v>836</v>
      </c>
      <c r="G142" s="176" t="s">
        <v>831</v>
      </c>
      <c r="H142" s="177">
        <v>30</v>
      </c>
      <c r="I142" s="178"/>
      <c r="J142" s="177">
        <f>ROUND((ROUND(I142,2))*(ROUND(H142,2)),2)</f>
        <v>0</v>
      </c>
      <c r="K142" s="175" t="s">
        <v>247</v>
      </c>
      <c r="L142" s="39"/>
      <c r="M142" s="179" t="s">
        <v>18</v>
      </c>
      <c r="N142" s="180" t="s">
        <v>45</v>
      </c>
      <c r="O142" s="64"/>
      <c r="P142" s="181">
        <f>O142*H142</f>
        <v>0</v>
      </c>
      <c r="Q142" s="181">
        <v>0</v>
      </c>
      <c r="R142" s="181">
        <f>Q142*H142</f>
        <v>0</v>
      </c>
      <c r="S142" s="181">
        <v>0</v>
      </c>
      <c r="T142" s="182">
        <f>S142*H142</f>
        <v>0</v>
      </c>
      <c r="U142" s="34"/>
      <c r="V142" s="34"/>
      <c r="W142" s="34"/>
      <c r="X142" s="34"/>
      <c r="Y142" s="34"/>
      <c r="Z142" s="34"/>
      <c r="AA142" s="34"/>
      <c r="AB142" s="34"/>
      <c r="AC142" s="34"/>
      <c r="AD142" s="34"/>
      <c r="AE142" s="34"/>
      <c r="AR142" s="183" t="s">
        <v>152</v>
      </c>
      <c r="AT142" s="183" t="s">
        <v>147</v>
      </c>
      <c r="AU142" s="183" t="s">
        <v>82</v>
      </c>
      <c r="AY142" s="17" t="s">
        <v>144</v>
      </c>
      <c r="BE142" s="184">
        <f>IF(N142="základní",J142,0)</f>
        <v>0</v>
      </c>
      <c r="BF142" s="184">
        <f>IF(N142="snížená",J142,0)</f>
        <v>0</v>
      </c>
      <c r="BG142" s="184">
        <f>IF(N142="zákl. přenesená",J142,0)</f>
        <v>0</v>
      </c>
      <c r="BH142" s="184">
        <f>IF(N142="sníž. přenesená",J142,0)</f>
        <v>0</v>
      </c>
      <c r="BI142" s="184">
        <f>IF(N142="nulová",J142,0)</f>
        <v>0</v>
      </c>
      <c r="BJ142" s="17" t="s">
        <v>82</v>
      </c>
      <c r="BK142" s="184">
        <f>ROUND((ROUND(I142,2))*(ROUND(H142,2)),2)</f>
        <v>0</v>
      </c>
      <c r="BL142" s="17" t="s">
        <v>152</v>
      </c>
      <c r="BM142" s="183" t="s">
        <v>428</v>
      </c>
    </row>
    <row r="143" spans="1:65" s="2" customFormat="1" ht="29.25">
      <c r="A143" s="34"/>
      <c r="B143" s="35"/>
      <c r="C143" s="36"/>
      <c r="D143" s="192" t="s">
        <v>455</v>
      </c>
      <c r="E143" s="36"/>
      <c r="F143" s="233" t="s">
        <v>832</v>
      </c>
      <c r="G143" s="36"/>
      <c r="H143" s="36"/>
      <c r="I143" s="187"/>
      <c r="J143" s="36"/>
      <c r="K143" s="36"/>
      <c r="L143" s="39"/>
      <c r="M143" s="188"/>
      <c r="N143" s="189"/>
      <c r="O143" s="64"/>
      <c r="P143" s="64"/>
      <c r="Q143" s="64"/>
      <c r="R143" s="64"/>
      <c r="S143" s="64"/>
      <c r="T143" s="65"/>
      <c r="U143" s="34"/>
      <c r="V143" s="34"/>
      <c r="W143" s="34"/>
      <c r="X143" s="34"/>
      <c r="Y143" s="34"/>
      <c r="Z143" s="34"/>
      <c r="AA143" s="34"/>
      <c r="AB143" s="34"/>
      <c r="AC143" s="34"/>
      <c r="AD143" s="34"/>
      <c r="AE143" s="34"/>
      <c r="AT143" s="17" t="s">
        <v>455</v>
      </c>
      <c r="AU143" s="17" t="s">
        <v>82</v>
      </c>
    </row>
    <row r="144" spans="1:65" s="2" customFormat="1" ht="33" customHeight="1">
      <c r="A144" s="34"/>
      <c r="B144" s="35"/>
      <c r="C144" s="173" t="s">
        <v>293</v>
      </c>
      <c r="D144" s="173" t="s">
        <v>147</v>
      </c>
      <c r="E144" s="174" t="s">
        <v>837</v>
      </c>
      <c r="F144" s="175" t="s">
        <v>838</v>
      </c>
      <c r="G144" s="176" t="s">
        <v>831</v>
      </c>
      <c r="H144" s="177">
        <v>71</v>
      </c>
      <c r="I144" s="178"/>
      <c r="J144" s="177">
        <f>ROUND((ROUND(I144,2))*(ROUND(H144,2)),2)</f>
        <v>0</v>
      </c>
      <c r="K144" s="175" t="s">
        <v>247</v>
      </c>
      <c r="L144" s="39"/>
      <c r="M144" s="179" t="s">
        <v>18</v>
      </c>
      <c r="N144" s="180" t="s">
        <v>45</v>
      </c>
      <c r="O144" s="64"/>
      <c r="P144" s="181">
        <f>O144*H144</f>
        <v>0</v>
      </c>
      <c r="Q144" s="181">
        <v>0</v>
      </c>
      <c r="R144" s="181">
        <f>Q144*H144</f>
        <v>0</v>
      </c>
      <c r="S144" s="181">
        <v>0</v>
      </c>
      <c r="T144" s="182">
        <f>S144*H144</f>
        <v>0</v>
      </c>
      <c r="U144" s="34"/>
      <c r="V144" s="34"/>
      <c r="W144" s="34"/>
      <c r="X144" s="34"/>
      <c r="Y144" s="34"/>
      <c r="Z144" s="34"/>
      <c r="AA144" s="34"/>
      <c r="AB144" s="34"/>
      <c r="AC144" s="34"/>
      <c r="AD144" s="34"/>
      <c r="AE144" s="34"/>
      <c r="AR144" s="183" t="s">
        <v>152</v>
      </c>
      <c r="AT144" s="183" t="s">
        <v>147</v>
      </c>
      <c r="AU144" s="183" t="s">
        <v>82</v>
      </c>
      <c r="AY144" s="17" t="s">
        <v>144</v>
      </c>
      <c r="BE144" s="184">
        <f>IF(N144="základní",J144,0)</f>
        <v>0</v>
      </c>
      <c r="BF144" s="184">
        <f>IF(N144="snížená",J144,0)</f>
        <v>0</v>
      </c>
      <c r="BG144" s="184">
        <f>IF(N144="zákl. přenesená",J144,0)</f>
        <v>0</v>
      </c>
      <c r="BH144" s="184">
        <f>IF(N144="sníž. přenesená",J144,0)</f>
        <v>0</v>
      </c>
      <c r="BI144" s="184">
        <f>IF(N144="nulová",J144,0)</f>
        <v>0</v>
      </c>
      <c r="BJ144" s="17" t="s">
        <v>82</v>
      </c>
      <c r="BK144" s="184">
        <f>ROUND((ROUND(I144,2))*(ROUND(H144,2)),2)</f>
        <v>0</v>
      </c>
      <c r="BL144" s="17" t="s">
        <v>152</v>
      </c>
      <c r="BM144" s="183" t="s">
        <v>438</v>
      </c>
    </row>
    <row r="145" spans="1:65" s="2" customFormat="1" ht="29.25">
      <c r="A145" s="34"/>
      <c r="B145" s="35"/>
      <c r="C145" s="36"/>
      <c r="D145" s="192" t="s">
        <v>455</v>
      </c>
      <c r="E145" s="36"/>
      <c r="F145" s="233" t="s">
        <v>832</v>
      </c>
      <c r="G145" s="36"/>
      <c r="H145" s="36"/>
      <c r="I145" s="187"/>
      <c r="J145" s="36"/>
      <c r="K145" s="36"/>
      <c r="L145" s="39"/>
      <c r="M145" s="188"/>
      <c r="N145" s="189"/>
      <c r="O145" s="64"/>
      <c r="P145" s="64"/>
      <c r="Q145" s="64"/>
      <c r="R145" s="64"/>
      <c r="S145" s="64"/>
      <c r="T145" s="65"/>
      <c r="U145" s="34"/>
      <c r="V145" s="34"/>
      <c r="W145" s="34"/>
      <c r="X145" s="34"/>
      <c r="Y145" s="34"/>
      <c r="Z145" s="34"/>
      <c r="AA145" s="34"/>
      <c r="AB145" s="34"/>
      <c r="AC145" s="34"/>
      <c r="AD145" s="34"/>
      <c r="AE145" s="34"/>
      <c r="AT145" s="17" t="s">
        <v>455</v>
      </c>
      <c r="AU145" s="17" t="s">
        <v>82</v>
      </c>
    </row>
    <row r="146" spans="1:65" s="2" customFormat="1" ht="33" customHeight="1">
      <c r="A146" s="34"/>
      <c r="B146" s="35"/>
      <c r="C146" s="173" t="s">
        <v>299</v>
      </c>
      <c r="D146" s="173" t="s">
        <v>147</v>
      </c>
      <c r="E146" s="174" t="s">
        <v>839</v>
      </c>
      <c r="F146" s="175" t="s">
        <v>840</v>
      </c>
      <c r="G146" s="176" t="s">
        <v>831</v>
      </c>
      <c r="H146" s="177">
        <v>67</v>
      </c>
      <c r="I146" s="178"/>
      <c r="J146" s="177">
        <f>ROUND((ROUND(I146,2))*(ROUND(H146,2)),2)</f>
        <v>0</v>
      </c>
      <c r="K146" s="175" t="s">
        <v>247</v>
      </c>
      <c r="L146" s="39"/>
      <c r="M146" s="179" t="s">
        <v>18</v>
      </c>
      <c r="N146" s="180" t="s">
        <v>45</v>
      </c>
      <c r="O146" s="64"/>
      <c r="P146" s="181">
        <f>O146*H146</f>
        <v>0</v>
      </c>
      <c r="Q146" s="181">
        <v>0</v>
      </c>
      <c r="R146" s="181">
        <f>Q146*H146</f>
        <v>0</v>
      </c>
      <c r="S146" s="181">
        <v>0</v>
      </c>
      <c r="T146" s="182">
        <f>S146*H146</f>
        <v>0</v>
      </c>
      <c r="U146" s="34"/>
      <c r="V146" s="34"/>
      <c r="W146" s="34"/>
      <c r="X146" s="34"/>
      <c r="Y146" s="34"/>
      <c r="Z146" s="34"/>
      <c r="AA146" s="34"/>
      <c r="AB146" s="34"/>
      <c r="AC146" s="34"/>
      <c r="AD146" s="34"/>
      <c r="AE146" s="34"/>
      <c r="AR146" s="183" t="s">
        <v>152</v>
      </c>
      <c r="AT146" s="183" t="s">
        <v>147</v>
      </c>
      <c r="AU146" s="183" t="s">
        <v>82</v>
      </c>
      <c r="AY146" s="17" t="s">
        <v>144</v>
      </c>
      <c r="BE146" s="184">
        <f>IF(N146="základní",J146,0)</f>
        <v>0</v>
      </c>
      <c r="BF146" s="184">
        <f>IF(N146="snížená",J146,0)</f>
        <v>0</v>
      </c>
      <c r="BG146" s="184">
        <f>IF(N146="zákl. přenesená",J146,0)</f>
        <v>0</v>
      </c>
      <c r="BH146" s="184">
        <f>IF(N146="sníž. přenesená",J146,0)</f>
        <v>0</v>
      </c>
      <c r="BI146" s="184">
        <f>IF(N146="nulová",J146,0)</f>
        <v>0</v>
      </c>
      <c r="BJ146" s="17" t="s">
        <v>82</v>
      </c>
      <c r="BK146" s="184">
        <f>ROUND((ROUND(I146,2))*(ROUND(H146,2)),2)</f>
        <v>0</v>
      </c>
      <c r="BL146" s="17" t="s">
        <v>152</v>
      </c>
      <c r="BM146" s="183" t="s">
        <v>450</v>
      </c>
    </row>
    <row r="147" spans="1:65" s="2" customFormat="1" ht="29.25">
      <c r="A147" s="34"/>
      <c r="B147" s="35"/>
      <c r="C147" s="36"/>
      <c r="D147" s="192" t="s">
        <v>455</v>
      </c>
      <c r="E147" s="36"/>
      <c r="F147" s="233" t="s">
        <v>832</v>
      </c>
      <c r="G147" s="36"/>
      <c r="H147" s="36"/>
      <c r="I147" s="187"/>
      <c r="J147" s="36"/>
      <c r="K147" s="36"/>
      <c r="L147" s="39"/>
      <c r="M147" s="188"/>
      <c r="N147" s="189"/>
      <c r="O147" s="64"/>
      <c r="P147" s="64"/>
      <c r="Q147" s="64"/>
      <c r="R147" s="64"/>
      <c r="S147" s="64"/>
      <c r="T147" s="65"/>
      <c r="U147" s="34"/>
      <c r="V147" s="34"/>
      <c r="W147" s="34"/>
      <c r="X147" s="34"/>
      <c r="Y147" s="34"/>
      <c r="Z147" s="34"/>
      <c r="AA147" s="34"/>
      <c r="AB147" s="34"/>
      <c r="AC147" s="34"/>
      <c r="AD147" s="34"/>
      <c r="AE147" s="34"/>
      <c r="AT147" s="17" t="s">
        <v>455</v>
      </c>
      <c r="AU147" s="17" t="s">
        <v>82</v>
      </c>
    </row>
    <row r="148" spans="1:65" s="2" customFormat="1" ht="33" customHeight="1">
      <c r="A148" s="34"/>
      <c r="B148" s="35"/>
      <c r="C148" s="173" t="s">
        <v>305</v>
      </c>
      <c r="D148" s="173" t="s">
        <v>147</v>
      </c>
      <c r="E148" s="174" t="s">
        <v>841</v>
      </c>
      <c r="F148" s="175" t="s">
        <v>842</v>
      </c>
      <c r="G148" s="176" t="s">
        <v>831</v>
      </c>
      <c r="H148" s="177">
        <v>42</v>
      </c>
      <c r="I148" s="178"/>
      <c r="J148" s="177">
        <f>ROUND((ROUND(I148,2))*(ROUND(H148,2)),2)</f>
        <v>0</v>
      </c>
      <c r="K148" s="175" t="s">
        <v>247</v>
      </c>
      <c r="L148" s="39"/>
      <c r="M148" s="179" t="s">
        <v>18</v>
      </c>
      <c r="N148" s="180" t="s">
        <v>45</v>
      </c>
      <c r="O148" s="64"/>
      <c r="P148" s="181">
        <f>O148*H148</f>
        <v>0</v>
      </c>
      <c r="Q148" s="181">
        <v>0</v>
      </c>
      <c r="R148" s="181">
        <f>Q148*H148</f>
        <v>0</v>
      </c>
      <c r="S148" s="181">
        <v>0</v>
      </c>
      <c r="T148" s="182">
        <f>S148*H148</f>
        <v>0</v>
      </c>
      <c r="U148" s="34"/>
      <c r="V148" s="34"/>
      <c r="W148" s="34"/>
      <c r="X148" s="34"/>
      <c r="Y148" s="34"/>
      <c r="Z148" s="34"/>
      <c r="AA148" s="34"/>
      <c r="AB148" s="34"/>
      <c r="AC148" s="34"/>
      <c r="AD148" s="34"/>
      <c r="AE148" s="34"/>
      <c r="AR148" s="183" t="s">
        <v>152</v>
      </c>
      <c r="AT148" s="183" t="s">
        <v>147</v>
      </c>
      <c r="AU148" s="183" t="s">
        <v>82</v>
      </c>
      <c r="AY148" s="17" t="s">
        <v>144</v>
      </c>
      <c r="BE148" s="184">
        <f>IF(N148="základní",J148,0)</f>
        <v>0</v>
      </c>
      <c r="BF148" s="184">
        <f>IF(N148="snížená",J148,0)</f>
        <v>0</v>
      </c>
      <c r="BG148" s="184">
        <f>IF(N148="zákl. přenesená",J148,0)</f>
        <v>0</v>
      </c>
      <c r="BH148" s="184">
        <f>IF(N148="sníž. přenesená",J148,0)</f>
        <v>0</v>
      </c>
      <c r="BI148" s="184">
        <f>IF(N148="nulová",J148,0)</f>
        <v>0</v>
      </c>
      <c r="BJ148" s="17" t="s">
        <v>82</v>
      </c>
      <c r="BK148" s="184">
        <f>ROUND((ROUND(I148,2))*(ROUND(H148,2)),2)</f>
        <v>0</v>
      </c>
      <c r="BL148" s="17" t="s">
        <v>152</v>
      </c>
      <c r="BM148" s="183" t="s">
        <v>465</v>
      </c>
    </row>
    <row r="149" spans="1:65" s="2" customFormat="1" ht="29.25">
      <c r="A149" s="34"/>
      <c r="B149" s="35"/>
      <c r="C149" s="36"/>
      <c r="D149" s="192" t="s">
        <v>455</v>
      </c>
      <c r="E149" s="36"/>
      <c r="F149" s="233" t="s">
        <v>832</v>
      </c>
      <c r="G149" s="36"/>
      <c r="H149" s="36"/>
      <c r="I149" s="187"/>
      <c r="J149" s="36"/>
      <c r="K149" s="36"/>
      <c r="L149" s="39"/>
      <c r="M149" s="188"/>
      <c r="N149" s="189"/>
      <c r="O149" s="64"/>
      <c r="P149" s="64"/>
      <c r="Q149" s="64"/>
      <c r="R149" s="64"/>
      <c r="S149" s="64"/>
      <c r="T149" s="65"/>
      <c r="U149" s="34"/>
      <c r="V149" s="34"/>
      <c r="W149" s="34"/>
      <c r="X149" s="34"/>
      <c r="Y149" s="34"/>
      <c r="Z149" s="34"/>
      <c r="AA149" s="34"/>
      <c r="AB149" s="34"/>
      <c r="AC149" s="34"/>
      <c r="AD149" s="34"/>
      <c r="AE149" s="34"/>
      <c r="AT149" s="17" t="s">
        <v>455</v>
      </c>
      <c r="AU149" s="17" t="s">
        <v>82</v>
      </c>
    </row>
    <row r="150" spans="1:65" s="2" customFormat="1" ht="33" customHeight="1">
      <c r="A150" s="34"/>
      <c r="B150" s="35"/>
      <c r="C150" s="173" t="s">
        <v>312</v>
      </c>
      <c r="D150" s="173" t="s">
        <v>147</v>
      </c>
      <c r="E150" s="174" t="s">
        <v>843</v>
      </c>
      <c r="F150" s="175" t="s">
        <v>844</v>
      </c>
      <c r="G150" s="176" t="s">
        <v>831</v>
      </c>
      <c r="H150" s="177">
        <v>39</v>
      </c>
      <c r="I150" s="178"/>
      <c r="J150" s="177">
        <f>ROUND((ROUND(I150,2))*(ROUND(H150,2)),2)</f>
        <v>0</v>
      </c>
      <c r="K150" s="175" t="s">
        <v>247</v>
      </c>
      <c r="L150" s="39"/>
      <c r="M150" s="179" t="s">
        <v>18</v>
      </c>
      <c r="N150" s="180" t="s">
        <v>45</v>
      </c>
      <c r="O150" s="64"/>
      <c r="P150" s="181">
        <f>O150*H150</f>
        <v>0</v>
      </c>
      <c r="Q150" s="181">
        <v>0</v>
      </c>
      <c r="R150" s="181">
        <f>Q150*H150</f>
        <v>0</v>
      </c>
      <c r="S150" s="181">
        <v>0</v>
      </c>
      <c r="T150" s="182">
        <f>S150*H150</f>
        <v>0</v>
      </c>
      <c r="U150" s="34"/>
      <c r="V150" s="34"/>
      <c r="W150" s="34"/>
      <c r="X150" s="34"/>
      <c r="Y150" s="34"/>
      <c r="Z150" s="34"/>
      <c r="AA150" s="34"/>
      <c r="AB150" s="34"/>
      <c r="AC150" s="34"/>
      <c r="AD150" s="34"/>
      <c r="AE150" s="34"/>
      <c r="AR150" s="183" t="s">
        <v>152</v>
      </c>
      <c r="AT150" s="183" t="s">
        <v>147</v>
      </c>
      <c r="AU150" s="183" t="s">
        <v>82</v>
      </c>
      <c r="AY150" s="17" t="s">
        <v>144</v>
      </c>
      <c r="BE150" s="184">
        <f>IF(N150="základní",J150,0)</f>
        <v>0</v>
      </c>
      <c r="BF150" s="184">
        <f>IF(N150="snížená",J150,0)</f>
        <v>0</v>
      </c>
      <c r="BG150" s="184">
        <f>IF(N150="zákl. přenesená",J150,0)</f>
        <v>0</v>
      </c>
      <c r="BH150" s="184">
        <f>IF(N150="sníž. přenesená",J150,0)</f>
        <v>0</v>
      </c>
      <c r="BI150" s="184">
        <f>IF(N150="nulová",J150,0)</f>
        <v>0</v>
      </c>
      <c r="BJ150" s="17" t="s">
        <v>82</v>
      </c>
      <c r="BK150" s="184">
        <f>ROUND((ROUND(I150,2))*(ROUND(H150,2)),2)</f>
        <v>0</v>
      </c>
      <c r="BL150" s="17" t="s">
        <v>152</v>
      </c>
      <c r="BM150" s="183" t="s">
        <v>474</v>
      </c>
    </row>
    <row r="151" spans="1:65" s="2" customFormat="1" ht="29.25">
      <c r="A151" s="34"/>
      <c r="B151" s="35"/>
      <c r="C151" s="36"/>
      <c r="D151" s="192" t="s">
        <v>455</v>
      </c>
      <c r="E151" s="36"/>
      <c r="F151" s="233" t="s">
        <v>832</v>
      </c>
      <c r="G151" s="36"/>
      <c r="H151" s="36"/>
      <c r="I151" s="187"/>
      <c r="J151" s="36"/>
      <c r="K151" s="36"/>
      <c r="L151" s="39"/>
      <c r="M151" s="188"/>
      <c r="N151" s="189"/>
      <c r="O151" s="64"/>
      <c r="P151" s="64"/>
      <c r="Q151" s="64"/>
      <c r="R151" s="64"/>
      <c r="S151" s="64"/>
      <c r="T151" s="65"/>
      <c r="U151" s="34"/>
      <c r="V151" s="34"/>
      <c r="W151" s="34"/>
      <c r="X151" s="34"/>
      <c r="Y151" s="34"/>
      <c r="Z151" s="34"/>
      <c r="AA151" s="34"/>
      <c r="AB151" s="34"/>
      <c r="AC151" s="34"/>
      <c r="AD151" s="34"/>
      <c r="AE151" s="34"/>
      <c r="AT151" s="17" t="s">
        <v>455</v>
      </c>
      <c r="AU151" s="17" t="s">
        <v>82</v>
      </c>
    </row>
    <row r="152" spans="1:65" s="2" customFormat="1" ht="24.2" customHeight="1">
      <c r="A152" s="34"/>
      <c r="B152" s="35"/>
      <c r="C152" s="173" t="s">
        <v>320</v>
      </c>
      <c r="D152" s="173" t="s">
        <v>147</v>
      </c>
      <c r="E152" s="174" t="s">
        <v>845</v>
      </c>
      <c r="F152" s="175" t="s">
        <v>846</v>
      </c>
      <c r="G152" s="176" t="s">
        <v>831</v>
      </c>
      <c r="H152" s="177">
        <v>86</v>
      </c>
      <c r="I152" s="178"/>
      <c r="J152" s="177">
        <f>ROUND((ROUND(I152,2))*(ROUND(H152,2)),2)</f>
        <v>0</v>
      </c>
      <c r="K152" s="175" t="s">
        <v>247</v>
      </c>
      <c r="L152" s="39"/>
      <c r="M152" s="179" t="s">
        <v>18</v>
      </c>
      <c r="N152" s="180" t="s">
        <v>45</v>
      </c>
      <c r="O152" s="64"/>
      <c r="P152" s="181">
        <f>O152*H152</f>
        <v>0</v>
      </c>
      <c r="Q152" s="181">
        <v>0</v>
      </c>
      <c r="R152" s="181">
        <f>Q152*H152</f>
        <v>0</v>
      </c>
      <c r="S152" s="181">
        <v>0</v>
      </c>
      <c r="T152" s="182">
        <f>S152*H152</f>
        <v>0</v>
      </c>
      <c r="U152" s="34"/>
      <c r="V152" s="34"/>
      <c r="W152" s="34"/>
      <c r="X152" s="34"/>
      <c r="Y152" s="34"/>
      <c r="Z152" s="34"/>
      <c r="AA152" s="34"/>
      <c r="AB152" s="34"/>
      <c r="AC152" s="34"/>
      <c r="AD152" s="34"/>
      <c r="AE152" s="34"/>
      <c r="AR152" s="183" t="s">
        <v>152</v>
      </c>
      <c r="AT152" s="183" t="s">
        <v>147</v>
      </c>
      <c r="AU152" s="183" t="s">
        <v>82</v>
      </c>
      <c r="AY152" s="17" t="s">
        <v>144</v>
      </c>
      <c r="BE152" s="184">
        <f>IF(N152="základní",J152,0)</f>
        <v>0</v>
      </c>
      <c r="BF152" s="184">
        <f>IF(N152="snížená",J152,0)</f>
        <v>0</v>
      </c>
      <c r="BG152" s="184">
        <f>IF(N152="zákl. přenesená",J152,0)</f>
        <v>0</v>
      </c>
      <c r="BH152" s="184">
        <f>IF(N152="sníž. přenesená",J152,0)</f>
        <v>0</v>
      </c>
      <c r="BI152" s="184">
        <f>IF(N152="nulová",J152,0)</f>
        <v>0</v>
      </c>
      <c r="BJ152" s="17" t="s">
        <v>82</v>
      </c>
      <c r="BK152" s="184">
        <f>ROUND((ROUND(I152,2))*(ROUND(H152,2)),2)</f>
        <v>0</v>
      </c>
      <c r="BL152" s="17" t="s">
        <v>152</v>
      </c>
      <c r="BM152" s="183" t="s">
        <v>484</v>
      </c>
    </row>
    <row r="153" spans="1:65" s="2" customFormat="1" ht="48.75">
      <c r="A153" s="34"/>
      <c r="B153" s="35"/>
      <c r="C153" s="36"/>
      <c r="D153" s="192" t="s">
        <v>455</v>
      </c>
      <c r="E153" s="36"/>
      <c r="F153" s="233" t="s">
        <v>847</v>
      </c>
      <c r="G153" s="36"/>
      <c r="H153" s="36"/>
      <c r="I153" s="187"/>
      <c r="J153" s="36"/>
      <c r="K153" s="36"/>
      <c r="L153" s="39"/>
      <c r="M153" s="188"/>
      <c r="N153" s="189"/>
      <c r="O153" s="64"/>
      <c r="P153" s="64"/>
      <c r="Q153" s="64"/>
      <c r="R153" s="64"/>
      <c r="S153" s="64"/>
      <c r="T153" s="65"/>
      <c r="U153" s="34"/>
      <c r="V153" s="34"/>
      <c r="W153" s="34"/>
      <c r="X153" s="34"/>
      <c r="Y153" s="34"/>
      <c r="Z153" s="34"/>
      <c r="AA153" s="34"/>
      <c r="AB153" s="34"/>
      <c r="AC153" s="34"/>
      <c r="AD153" s="34"/>
      <c r="AE153" s="34"/>
      <c r="AT153" s="17" t="s">
        <v>455</v>
      </c>
      <c r="AU153" s="17" t="s">
        <v>82</v>
      </c>
    </row>
    <row r="154" spans="1:65" s="2" customFormat="1" ht="24.2" customHeight="1">
      <c r="A154" s="34"/>
      <c r="B154" s="35"/>
      <c r="C154" s="173" t="s">
        <v>326</v>
      </c>
      <c r="D154" s="173" t="s">
        <v>147</v>
      </c>
      <c r="E154" s="174" t="s">
        <v>848</v>
      </c>
      <c r="F154" s="175" t="s">
        <v>849</v>
      </c>
      <c r="G154" s="176" t="s">
        <v>831</v>
      </c>
      <c r="H154" s="177">
        <v>50</v>
      </c>
      <c r="I154" s="178"/>
      <c r="J154" s="177">
        <f>ROUND((ROUND(I154,2))*(ROUND(H154,2)),2)</f>
        <v>0</v>
      </c>
      <c r="K154" s="175" t="s">
        <v>247</v>
      </c>
      <c r="L154" s="39"/>
      <c r="M154" s="179" t="s">
        <v>18</v>
      </c>
      <c r="N154" s="180" t="s">
        <v>45</v>
      </c>
      <c r="O154" s="64"/>
      <c r="P154" s="181">
        <f>O154*H154</f>
        <v>0</v>
      </c>
      <c r="Q154" s="181">
        <v>0</v>
      </c>
      <c r="R154" s="181">
        <f>Q154*H154</f>
        <v>0</v>
      </c>
      <c r="S154" s="181">
        <v>0</v>
      </c>
      <c r="T154" s="182">
        <f>S154*H154</f>
        <v>0</v>
      </c>
      <c r="U154" s="34"/>
      <c r="V154" s="34"/>
      <c r="W154" s="34"/>
      <c r="X154" s="34"/>
      <c r="Y154" s="34"/>
      <c r="Z154" s="34"/>
      <c r="AA154" s="34"/>
      <c r="AB154" s="34"/>
      <c r="AC154" s="34"/>
      <c r="AD154" s="34"/>
      <c r="AE154" s="34"/>
      <c r="AR154" s="183" t="s">
        <v>152</v>
      </c>
      <c r="AT154" s="183" t="s">
        <v>147</v>
      </c>
      <c r="AU154" s="183" t="s">
        <v>82</v>
      </c>
      <c r="AY154" s="17" t="s">
        <v>144</v>
      </c>
      <c r="BE154" s="184">
        <f>IF(N154="základní",J154,0)</f>
        <v>0</v>
      </c>
      <c r="BF154" s="184">
        <f>IF(N154="snížená",J154,0)</f>
        <v>0</v>
      </c>
      <c r="BG154" s="184">
        <f>IF(N154="zákl. přenesená",J154,0)</f>
        <v>0</v>
      </c>
      <c r="BH154" s="184">
        <f>IF(N154="sníž. přenesená",J154,0)</f>
        <v>0</v>
      </c>
      <c r="BI154" s="184">
        <f>IF(N154="nulová",J154,0)</f>
        <v>0</v>
      </c>
      <c r="BJ154" s="17" t="s">
        <v>82</v>
      </c>
      <c r="BK154" s="184">
        <f>ROUND((ROUND(I154,2))*(ROUND(H154,2)),2)</f>
        <v>0</v>
      </c>
      <c r="BL154" s="17" t="s">
        <v>152</v>
      </c>
      <c r="BM154" s="183" t="s">
        <v>496</v>
      </c>
    </row>
    <row r="155" spans="1:65" s="2" customFormat="1" ht="48.75">
      <c r="A155" s="34"/>
      <c r="B155" s="35"/>
      <c r="C155" s="36"/>
      <c r="D155" s="192" t="s">
        <v>455</v>
      </c>
      <c r="E155" s="36"/>
      <c r="F155" s="233" t="s">
        <v>850</v>
      </c>
      <c r="G155" s="36"/>
      <c r="H155" s="36"/>
      <c r="I155" s="187"/>
      <c r="J155" s="36"/>
      <c r="K155" s="36"/>
      <c r="L155" s="39"/>
      <c r="M155" s="188"/>
      <c r="N155" s="189"/>
      <c r="O155" s="64"/>
      <c r="P155" s="64"/>
      <c r="Q155" s="64"/>
      <c r="R155" s="64"/>
      <c r="S155" s="64"/>
      <c r="T155" s="65"/>
      <c r="U155" s="34"/>
      <c r="V155" s="34"/>
      <c r="W155" s="34"/>
      <c r="X155" s="34"/>
      <c r="Y155" s="34"/>
      <c r="Z155" s="34"/>
      <c r="AA155" s="34"/>
      <c r="AB155" s="34"/>
      <c r="AC155" s="34"/>
      <c r="AD155" s="34"/>
      <c r="AE155" s="34"/>
      <c r="AT155" s="17" t="s">
        <v>455</v>
      </c>
      <c r="AU155" s="17" t="s">
        <v>82</v>
      </c>
    </row>
    <row r="156" spans="1:65" s="12" customFormat="1" ht="25.9" customHeight="1">
      <c r="B156" s="157"/>
      <c r="C156" s="158"/>
      <c r="D156" s="159" t="s">
        <v>73</v>
      </c>
      <c r="E156" s="160" t="s">
        <v>851</v>
      </c>
      <c r="F156" s="160" t="s">
        <v>852</v>
      </c>
      <c r="G156" s="158"/>
      <c r="H156" s="158"/>
      <c r="I156" s="161"/>
      <c r="J156" s="162">
        <f>BK156</f>
        <v>0</v>
      </c>
      <c r="K156" s="158"/>
      <c r="L156" s="163"/>
      <c r="M156" s="164"/>
      <c r="N156" s="165"/>
      <c r="O156" s="165"/>
      <c r="P156" s="166">
        <f>SUM(P157:P170)</f>
        <v>0</v>
      </c>
      <c r="Q156" s="165"/>
      <c r="R156" s="166">
        <f>SUM(R157:R170)</f>
        <v>0</v>
      </c>
      <c r="S156" s="165"/>
      <c r="T156" s="167">
        <f>SUM(T157:T170)</f>
        <v>0</v>
      </c>
      <c r="AR156" s="168" t="s">
        <v>82</v>
      </c>
      <c r="AT156" s="169" t="s">
        <v>73</v>
      </c>
      <c r="AU156" s="169" t="s">
        <v>74</v>
      </c>
      <c r="AY156" s="168" t="s">
        <v>144</v>
      </c>
      <c r="BK156" s="170">
        <f>SUM(BK157:BK170)</f>
        <v>0</v>
      </c>
    </row>
    <row r="157" spans="1:65" s="2" customFormat="1" ht="37.9" customHeight="1">
      <c r="A157" s="34"/>
      <c r="B157" s="35"/>
      <c r="C157" s="173" t="s">
        <v>331</v>
      </c>
      <c r="D157" s="173" t="s">
        <v>147</v>
      </c>
      <c r="E157" s="174" t="s">
        <v>853</v>
      </c>
      <c r="F157" s="175" t="s">
        <v>854</v>
      </c>
      <c r="G157" s="176" t="s">
        <v>831</v>
      </c>
      <c r="H157" s="177">
        <v>28</v>
      </c>
      <c r="I157" s="178"/>
      <c r="J157" s="177">
        <f>ROUND((ROUND(I157,2))*(ROUND(H157,2)),2)</f>
        <v>0</v>
      </c>
      <c r="K157" s="175" t="s">
        <v>247</v>
      </c>
      <c r="L157" s="39"/>
      <c r="M157" s="179" t="s">
        <v>18</v>
      </c>
      <c r="N157" s="180" t="s">
        <v>45</v>
      </c>
      <c r="O157" s="64"/>
      <c r="P157" s="181">
        <f>O157*H157</f>
        <v>0</v>
      </c>
      <c r="Q157" s="181">
        <v>0</v>
      </c>
      <c r="R157" s="181">
        <f>Q157*H157</f>
        <v>0</v>
      </c>
      <c r="S157" s="181">
        <v>0</v>
      </c>
      <c r="T157" s="182">
        <f>S157*H157</f>
        <v>0</v>
      </c>
      <c r="U157" s="34"/>
      <c r="V157" s="34"/>
      <c r="W157" s="34"/>
      <c r="X157" s="34"/>
      <c r="Y157" s="34"/>
      <c r="Z157" s="34"/>
      <c r="AA157" s="34"/>
      <c r="AB157" s="34"/>
      <c r="AC157" s="34"/>
      <c r="AD157" s="34"/>
      <c r="AE157" s="34"/>
      <c r="AR157" s="183" t="s">
        <v>152</v>
      </c>
      <c r="AT157" s="183" t="s">
        <v>147</v>
      </c>
      <c r="AU157" s="183" t="s">
        <v>82</v>
      </c>
      <c r="AY157" s="17" t="s">
        <v>144</v>
      </c>
      <c r="BE157" s="184">
        <f>IF(N157="základní",J157,0)</f>
        <v>0</v>
      </c>
      <c r="BF157" s="184">
        <f>IF(N157="snížená",J157,0)</f>
        <v>0</v>
      </c>
      <c r="BG157" s="184">
        <f>IF(N157="zákl. přenesená",J157,0)</f>
        <v>0</v>
      </c>
      <c r="BH157" s="184">
        <f>IF(N157="sníž. přenesená",J157,0)</f>
        <v>0</v>
      </c>
      <c r="BI157" s="184">
        <f>IF(N157="nulová",J157,0)</f>
        <v>0</v>
      </c>
      <c r="BJ157" s="17" t="s">
        <v>82</v>
      </c>
      <c r="BK157" s="184">
        <f>ROUND((ROUND(I157,2))*(ROUND(H157,2)),2)</f>
        <v>0</v>
      </c>
      <c r="BL157" s="17" t="s">
        <v>152</v>
      </c>
      <c r="BM157" s="183" t="s">
        <v>507</v>
      </c>
    </row>
    <row r="158" spans="1:65" s="2" customFormat="1" ht="19.5">
      <c r="A158" s="34"/>
      <c r="B158" s="35"/>
      <c r="C158" s="36"/>
      <c r="D158" s="192" t="s">
        <v>455</v>
      </c>
      <c r="E158" s="36"/>
      <c r="F158" s="233" t="s">
        <v>855</v>
      </c>
      <c r="G158" s="36"/>
      <c r="H158" s="36"/>
      <c r="I158" s="187"/>
      <c r="J158" s="36"/>
      <c r="K158" s="36"/>
      <c r="L158" s="39"/>
      <c r="M158" s="188"/>
      <c r="N158" s="189"/>
      <c r="O158" s="64"/>
      <c r="P158" s="64"/>
      <c r="Q158" s="64"/>
      <c r="R158" s="64"/>
      <c r="S158" s="64"/>
      <c r="T158" s="65"/>
      <c r="U158" s="34"/>
      <c r="V158" s="34"/>
      <c r="W158" s="34"/>
      <c r="X158" s="34"/>
      <c r="Y158" s="34"/>
      <c r="Z158" s="34"/>
      <c r="AA158" s="34"/>
      <c r="AB158" s="34"/>
      <c r="AC158" s="34"/>
      <c r="AD158" s="34"/>
      <c r="AE158" s="34"/>
      <c r="AT158" s="17" t="s">
        <v>455</v>
      </c>
      <c r="AU158" s="17" t="s">
        <v>82</v>
      </c>
    </row>
    <row r="159" spans="1:65" s="2" customFormat="1" ht="37.9" customHeight="1">
      <c r="A159" s="34"/>
      <c r="B159" s="35"/>
      <c r="C159" s="173" t="s">
        <v>337</v>
      </c>
      <c r="D159" s="173" t="s">
        <v>147</v>
      </c>
      <c r="E159" s="174" t="s">
        <v>856</v>
      </c>
      <c r="F159" s="175" t="s">
        <v>857</v>
      </c>
      <c r="G159" s="176" t="s">
        <v>831</v>
      </c>
      <c r="H159" s="177">
        <v>74</v>
      </c>
      <c r="I159" s="178"/>
      <c r="J159" s="177">
        <f>ROUND((ROUND(I159,2))*(ROUND(H159,2)),2)</f>
        <v>0</v>
      </c>
      <c r="K159" s="175" t="s">
        <v>247</v>
      </c>
      <c r="L159" s="39"/>
      <c r="M159" s="179" t="s">
        <v>18</v>
      </c>
      <c r="N159" s="180" t="s">
        <v>45</v>
      </c>
      <c r="O159" s="64"/>
      <c r="P159" s="181">
        <f>O159*H159</f>
        <v>0</v>
      </c>
      <c r="Q159" s="181">
        <v>0</v>
      </c>
      <c r="R159" s="181">
        <f>Q159*H159</f>
        <v>0</v>
      </c>
      <c r="S159" s="181">
        <v>0</v>
      </c>
      <c r="T159" s="182">
        <f>S159*H159</f>
        <v>0</v>
      </c>
      <c r="U159" s="34"/>
      <c r="V159" s="34"/>
      <c r="W159" s="34"/>
      <c r="X159" s="34"/>
      <c r="Y159" s="34"/>
      <c r="Z159" s="34"/>
      <c r="AA159" s="34"/>
      <c r="AB159" s="34"/>
      <c r="AC159" s="34"/>
      <c r="AD159" s="34"/>
      <c r="AE159" s="34"/>
      <c r="AR159" s="183" t="s">
        <v>152</v>
      </c>
      <c r="AT159" s="183" t="s">
        <v>147</v>
      </c>
      <c r="AU159" s="183" t="s">
        <v>82</v>
      </c>
      <c r="AY159" s="17" t="s">
        <v>144</v>
      </c>
      <c r="BE159" s="184">
        <f>IF(N159="základní",J159,0)</f>
        <v>0</v>
      </c>
      <c r="BF159" s="184">
        <f>IF(N159="snížená",J159,0)</f>
        <v>0</v>
      </c>
      <c r="BG159" s="184">
        <f>IF(N159="zákl. přenesená",J159,0)</f>
        <v>0</v>
      </c>
      <c r="BH159" s="184">
        <f>IF(N159="sníž. přenesená",J159,0)</f>
        <v>0</v>
      </c>
      <c r="BI159" s="184">
        <f>IF(N159="nulová",J159,0)</f>
        <v>0</v>
      </c>
      <c r="BJ159" s="17" t="s">
        <v>82</v>
      </c>
      <c r="BK159" s="184">
        <f>ROUND((ROUND(I159,2))*(ROUND(H159,2)),2)</f>
        <v>0</v>
      </c>
      <c r="BL159" s="17" t="s">
        <v>152</v>
      </c>
      <c r="BM159" s="183" t="s">
        <v>517</v>
      </c>
    </row>
    <row r="160" spans="1:65" s="2" customFormat="1" ht="19.5">
      <c r="A160" s="34"/>
      <c r="B160" s="35"/>
      <c r="C160" s="36"/>
      <c r="D160" s="192" t="s">
        <v>455</v>
      </c>
      <c r="E160" s="36"/>
      <c r="F160" s="233" t="s">
        <v>855</v>
      </c>
      <c r="G160" s="36"/>
      <c r="H160" s="36"/>
      <c r="I160" s="187"/>
      <c r="J160" s="36"/>
      <c r="K160" s="36"/>
      <c r="L160" s="39"/>
      <c r="M160" s="188"/>
      <c r="N160" s="189"/>
      <c r="O160" s="64"/>
      <c r="P160" s="64"/>
      <c r="Q160" s="64"/>
      <c r="R160" s="64"/>
      <c r="S160" s="64"/>
      <c r="T160" s="65"/>
      <c r="U160" s="34"/>
      <c r="V160" s="34"/>
      <c r="W160" s="34"/>
      <c r="X160" s="34"/>
      <c r="Y160" s="34"/>
      <c r="Z160" s="34"/>
      <c r="AA160" s="34"/>
      <c r="AB160" s="34"/>
      <c r="AC160" s="34"/>
      <c r="AD160" s="34"/>
      <c r="AE160" s="34"/>
      <c r="AT160" s="17" t="s">
        <v>455</v>
      </c>
      <c r="AU160" s="17" t="s">
        <v>82</v>
      </c>
    </row>
    <row r="161" spans="1:65" s="2" customFormat="1" ht="37.9" customHeight="1">
      <c r="A161" s="34"/>
      <c r="B161" s="35"/>
      <c r="C161" s="173" t="s">
        <v>342</v>
      </c>
      <c r="D161" s="173" t="s">
        <v>147</v>
      </c>
      <c r="E161" s="174" t="s">
        <v>858</v>
      </c>
      <c r="F161" s="175" t="s">
        <v>859</v>
      </c>
      <c r="G161" s="176" t="s">
        <v>831</v>
      </c>
      <c r="H161" s="177">
        <v>30</v>
      </c>
      <c r="I161" s="178"/>
      <c r="J161" s="177">
        <f>ROUND((ROUND(I161,2))*(ROUND(H161,2)),2)</f>
        <v>0</v>
      </c>
      <c r="K161" s="175" t="s">
        <v>247</v>
      </c>
      <c r="L161" s="39"/>
      <c r="M161" s="179" t="s">
        <v>18</v>
      </c>
      <c r="N161" s="180" t="s">
        <v>45</v>
      </c>
      <c r="O161" s="64"/>
      <c r="P161" s="181">
        <f>O161*H161</f>
        <v>0</v>
      </c>
      <c r="Q161" s="181">
        <v>0</v>
      </c>
      <c r="R161" s="181">
        <f>Q161*H161</f>
        <v>0</v>
      </c>
      <c r="S161" s="181">
        <v>0</v>
      </c>
      <c r="T161" s="182">
        <f>S161*H161</f>
        <v>0</v>
      </c>
      <c r="U161" s="34"/>
      <c r="V161" s="34"/>
      <c r="W161" s="34"/>
      <c r="X161" s="34"/>
      <c r="Y161" s="34"/>
      <c r="Z161" s="34"/>
      <c r="AA161" s="34"/>
      <c r="AB161" s="34"/>
      <c r="AC161" s="34"/>
      <c r="AD161" s="34"/>
      <c r="AE161" s="34"/>
      <c r="AR161" s="183" t="s">
        <v>152</v>
      </c>
      <c r="AT161" s="183" t="s">
        <v>147</v>
      </c>
      <c r="AU161" s="183" t="s">
        <v>82</v>
      </c>
      <c r="AY161" s="17" t="s">
        <v>144</v>
      </c>
      <c r="BE161" s="184">
        <f>IF(N161="základní",J161,0)</f>
        <v>0</v>
      </c>
      <c r="BF161" s="184">
        <f>IF(N161="snížená",J161,0)</f>
        <v>0</v>
      </c>
      <c r="BG161" s="184">
        <f>IF(N161="zákl. přenesená",J161,0)</f>
        <v>0</v>
      </c>
      <c r="BH161" s="184">
        <f>IF(N161="sníž. přenesená",J161,0)</f>
        <v>0</v>
      </c>
      <c r="BI161" s="184">
        <f>IF(N161="nulová",J161,0)</f>
        <v>0</v>
      </c>
      <c r="BJ161" s="17" t="s">
        <v>82</v>
      </c>
      <c r="BK161" s="184">
        <f>ROUND((ROUND(I161,2))*(ROUND(H161,2)),2)</f>
        <v>0</v>
      </c>
      <c r="BL161" s="17" t="s">
        <v>152</v>
      </c>
      <c r="BM161" s="183" t="s">
        <v>527</v>
      </c>
    </row>
    <row r="162" spans="1:65" s="2" customFormat="1" ht="19.5">
      <c r="A162" s="34"/>
      <c r="B162" s="35"/>
      <c r="C162" s="36"/>
      <c r="D162" s="192" t="s">
        <v>455</v>
      </c>
      <c r="E162" s="36"/>
      <c r="F162" s="233" t="s">
        <v>855</v>
      </c>
      <c r="G162" s="36"/>
      <c r="H162" s="36"/>
      <c r="I162" s="187"/>
      <c r="J162" s="36"/>
      <c r="K162" s="36"/>
      <c r="L162" s="39"/>
      <c r="M162" s="188"/>
      <c r="N162" s="189"/>
      <c r="O162" s="64"/>
      <c r="P162" s="64"/>
      <c r="Q162" s="64"/>
      <c r="R162" s="64"/>
      <c r="S162" s="64"/>
      <c r="T162" s="65"/>
      <c r="U162" s="34"/>
      <c r="V162" s="34"/>
      <c r="W162" s="34"/>
      <c r="X162" s="34"/>
      <c r="Y162" s="34"/>
      <c r="Z162" s="34"/>
      <c r="AA162" s="34"/>
      <c r="AB162" s="34"/>
      <c r="AC162" s="34"/>
      <c r="AD162" s="34"/>
      <c r="AE162" s="34"/>
      <c r="AT162" s="17" t="s">
        <v>455</v>
      </c>
      <c r="AU162" s="17" t="s">
        <v>82</v>
      </c>
    </row>
    <row r="163" spans="1:65" s="2" customFormat="1" ht="37.9" customHeight="1">
      <c r="A163" s="34"/>
      <c r="B163" s="35"/>
      <c r="C163" s="173" t="s">
        <v>349</v>
      </c>
      <c r="D163" s="173" t="s">
        <v>147</v>
      </c>
      <c r="E163" s="174" t="s">
        <v>860</v>
      </c>
      <c r="F163" s="175" t="s">
        <v>861</v>
      </c>
      <c r="G163" s="176" t="s">
        <v>831</v>
      </c>
      <c r="H163" s="177">
        <v>71</v>
      </c>
      <c r="I163" s="178"/>
      <c r="J163" s="177">
        <f>ROUND((ROUND(I163,2))*(ROUND(H163,2)),2)</f>
        <v>0</v>
      </c>
      <c r="K163" s="175" t="s">
        <v>247</v>
      </c>
      <c r="L163" s="39"/>
      <c r="M163" s="179" t="s">
        <v>18</v>
      </c>
      <c r="N163" s="180" t="s">
        <v>45</v>
      </c>
      <c r="O163" s="64"/>
      <c r="P163" s="181">
        <f>O163*H163</f>
        <v>0</v>
      </c>
      <c r="Q163" s="181">
        <v>0</v>
      </c>
      <c r="R163" s="181">
        <f>Q163*H163</f>
        <v>0</v>
      </c>
      <c r="S163" s="181">
        <v>0</v>
      </c>
      <c r="T163" s="182">
        <f>S163*H163</f>
        <v>0</v>
      </c>
      <c r="U163" s="34"/>
      <c r="V163" s="34"/>
      <c r="W163" s="34"/>
      <c r="X163" s="34"/>
      <c r="Y163" s="34"/>
      <c r="Z163" s="34"/>
      <c r="AA163" s="34"/>
      <c r="AB163" s="34"/>
      <c r="AC163" s="34"/>
      <c r="AD163" s="34"/>
      <c r="AE163" s="34"/>
      <c r="AR163" s="183" t="s">
        <v>152</v>
      </c>
      <c r="AT163" s="183" t="s">
        <v>147</v>
      </c>
      <c r="AU163" s="183" t="s">
        <v>82</v>
      </c>
      <c r="AY163" s="17" t="s">
        <v>144</v>
      </c>
      <c r="BE163" s="184">
        <f>IF(N163="základní",J163,0)</f>
        <v>0</v>
      </c>
      <c r="BF163" s="184">
        <f>IF(N163="snížená",J163,0)</f>
        <v>0</v>
      </c>
      <c r="BG163" s="184">
        <f>IF(N163="zákl. přenesená",J163,0)</f>
        <v>0</v>
      </c>
      <c r="BH163" s="184">
        <f>IF(N163="sníž. přenesená",J163,0)</f>
        <v>0</v>
      </c>
      <c r="BI163" s="184">
        <f>IF(N163="nulová",J163,0)</f>
        <v>0</v>
      </c>
      <c r="BJ163" s="17" t="s">
        <v>82</v>
      </c>
      <c r="BK163" s="184">
        <f>ROUND((ROUND(I163,2))*(ROUND(H163,2)),2)</f>
        <v>0</v>
      </c>
      <c r="BL163" s="17" t="s">
        <v>152</v>
      </c>
      <c r="BM163" s="183" t="s">
        <v>542</v>
      </c>
    </row>
    <row r="164" spans="1:65" s="2" customFormat="1" ht="19.5">
      <c r="A164" s="34"/>
      <c r="B164" s="35"/>
      <c r="C164" s="36"/>
      <c r="D164" s="192" t="s">
        <v>455</v>
      </c>
      <c r="E164" s="36"/>
      <c r="F164" s="233" t="s">
        <v>855</v>
      </c>
      <c r="G164" s="36"/>
      <c r="H164" s="36"/>
      <c r="I164" s="187"/>
      <c r="J164" s="36"/>
      <c r="K164" s="36"/>
      <c r="L164" s="39"/>
      <c r="M164" s="188"/>
      <c r="N164" s="189"/>
      <c r="O164" s="64"/>
      <c r="P164" s="64"/>
      <c r="Q164" s="64"/>
      <c r="R164" s="64"/>
      <c r="S164" s="64"/>
      <c r="T164" s="65"/>
      <c r="U164" s="34"/>
      <c r="V164" s="34"/>
      <c r="W164" s="34"/>
      <c r="X164" s="34"/>
      <c r="Y164" s="34"/>
      <c r="Z164" s="34"/>
      <c r="AA164" s="34"/>
      <c r="AB164" s="34"/>
      <c r="AC164" s="34"/>
      <c r="AD164" s="34"/>
      <c r="AE164" s="34"/>
      <c r="AT164" s="17" t="s">
        <v>455</v>
      </c>
      <c r="AU164" s="17" t="s">
        <v>82</v>
      </c>
    </row>
    <row r="165" spans="1:65" s="2" customFormat="1" ht="37.9" customHeight="1">
      <c r="A165" s="34"/>
      <c r="B165" s="35"/>
      <c r="C165" s="173" t="s">
        <v>358</v>
      </c>
      <c r="D165" s="173" t="s">
        <v>147</v>
      </c>
      <c r="E165" s="174" t="s">
        <v>862</v>
      </c>
      <c r="F165" s="175" t="s">
        <v>863</v>
      </c>
      <c r="G165" s="176" t="s">
        <v>831</v>
      </c>
      <c r="H165" s="177">
        <v>67</v>
      </c>
      <c r="I165" s="178"/>
      <c r="J165" s="177">
        <f>ROUND((ROUND(I165,2))*(ROUND(H165,2)),2)</f>
        <v>0</v>
      </c>
      <c r="K165" s="175" t="s">
        <v>247</v>
      </c>
      <c r="L165" s="39"/>
      <c r="M165" s="179" t="s">
        <v>18</v>
      </c>
      <c r="N165" s="180" t="s">
        <v>45</v>
      </c>
      <c r="O165" s="64"/>
      <c r="P165" s="181">
        <f>O165*H165</f>
        <v>0</v>
      </c>
      <c r="Q165" s="181">
        <v>0</v>
      </c>
      <c r="R165" s="181">
        <f>Q165*H165</f>
        <v>0</v>
      </c>
      <c r="S165" s="181">
        <v>0</v>
      </c>
      <c r="T165" s="182">
        <f>S165*H165</f>
        <v>0</v>
      </c>
      <c r="U165" s="34"/>
      <c r="V165" s="34"/>
      <c r="W165" s="34"/>
      <c r="X165" s="34"/>
      <c r="Y165" s="34"/>
      <c r="Z165" s="34"/>
      <c r="AA165" s="34"/>
      <c r="AB165" s="34"/>
      <c r="AC165" s="34"/>
      <c r="AD165" s="34"/>
      <c r="AE165" s="34"/>
      <c r="AR165" s="183" t="s">
        <v>152</v>
      </c>
      <c r="AT165" s="183" t="s">
        <v>147</v>
      </c>
      <c r="AU165" s="183" t="s">
        <v>82</v>
      </c>
      <c r="AY165" s="17" t="s">
        <v>144</v>
      </c>
      <c r="BE165" s="184">
        <f>IF(N165="základní",J165,0)</f>
        <v>0</v>
      </c>
      <c r="BF165" s="184">
        <f>IF(N165="snížená",J165,0)</f>
        <v>0</v>
      </c>
      <c r="BG165" s="184">
        <f>IF(N165="zákl. přenesená",J165,0)</f>
        <v>0</v>
      </c>
      <c r="BH165" s="184">
        <f>IF(N165="sníž. přenesená",J165,0)</f>
        <v>0</v>
      </c>
      <c r="BI165" s="184">
        <f>IF(N165="nulová",J165,0)</f>
        <v>0</v>
      </c>
      <c r="BJ165" s="17" t="s">
        <v>82</v>
      </c>
      <c r="BK165" s="184">
        <f>ROUND((ROUND(I165,2))*(ROUND(H165,2)),2)</f>
        <v>0</v>
      </c>
      <c r="BL165" s="17" t="s">
        <v>152</v>
      </c>
      <c r="BM165" s="183" t="s">
        <v>552</v>
      </c>
    </row>
    <row r="166" spans="1:65" s="2" customFormat="1" ht="19.5">
      <c r="A166" s="34"/>
      <c r="B166" s="35"/>
      <c r="C166" s="36"/>
      <c r="D166" s="192" t="s">
        <v>455</v>
      </c>
      <c r="E166" s="36"/>
      <c r="F166" s="233" t="s">
        <v>855</v>
      </c>
      <c r="G166" s="36"/>
      <c r="H166" s="36"/>
      <c r="I166" s="187"/>
      <c r="J166" s="36"/>
      <c r="K166" s="36"/>
      <c r="L166" s="39"/>
      <c r="M166" s="188"/>
      <c r="N166" s="189"/>
      <c r="O166" s="64"/>
      <c r="P166" s="64"/>
      <c r="Q166" s="64"/>
      <c r="R166" s="64"/>
      <c r="S166" s="64"/>
      <c r="T166" s="65"/>
      <c r="U166" s="34"/>
      <c r="V166" s="34"/>
      <c r="W166" s="34"/>
      <c r="X166" s="34"/>
      <c r="Y166" s="34"/>
      <c r="Z166" s="34"/>
      <c r="AA166" s="34"/>
      <c r="AB166" s="34"/>
      <c r="AC166" s="34"/>
      <c r="AD166" s="34"/>
      <c r="AE166" s="34"/>
      <c r="AT166" s="17" t="s">
        <v>455</v>
      </c>
      <c r="AU166" s="17" t="s">
        <v>82</v>
      </c>
    </row>
    <row r="167" spans="1:65" s="2" customFormat="1" ht="37.9" customHeight="1">
      <c r="A167" s="34"/>
      <c r="B167" s="35"/>
      <c r="C167" s="173" t="s">
        <v>364</v>
      </c>
      <c r="D167" s="173" t="s">
        <v>147</v>
      </c>
      <c r="E167" s="174" t="s">
        <v>864</v>
      </c>
      <c r="F167" s="175" t="s">
        <v>865</v>
      </c>
      <c r="G167" s="176" t="s">
        <v>831</v>
      </c>
      <c r="H167" s="177">
        <v>42</v>
      </c>
      <c r="I167" s="178"/>
      <c r="J167" s="177">
        <f>ROUND((ROUND(I167,2))*(ROUND(H167,2)),2)</f>
        <v>0</v>
      </c>
      <c r="K167" s="175" t="s">
        <v>247</v>
      </c>
      <c r="L167" s="39"/>
      <c r="M167" s="179" t="s">
        <v>18</v>
      </c>
      <c r="N167" s="180" t="s">
        <v>45</v>
      </c>
      <c r="O167" s="64"/>
      <c r="P167" s="181">
        <f>O167*H167</f>
        <v>0</v>
      </c>
      <c r="Q167" s="181">
        <v>0</v>
      </c>
      <c r="R167" s="181">
        <f>Q167*H167</f>
        <v>0</v>
      </c>
      <c r="S167" s="181">
        <v>0</v>
      </c>
      <c r="T167" s="182">
        <f>S167*H167</f>
        <v>0</v>
      </c>
      <c r="U167" s="34"/>
      <c r="V167" s="34"/>
      <c r="W167" s="34"/>
      <c r="X167" s="34"/>
      <c r="Y167" s="34"/>
      <c r="Z167" s="34"/>
      <c r="AA167" s="34"/>
      <c r="AB167" s="34"/>
      <c r="AC167" s="34"/>
      <c r="AD167" s="34"/>
      <c r="AE167" s="34"/>
      <c r="AR167" s="183" t="s">
        <v>152</v>
      </c>
      <c r="AT167" s="183" t="s">
        <v>147</v>
      </c>
      <c r="AU167" s="183" t="s">
        <v>82</v>
      </c>
      <c r="AY167" s="17" t="s">
        <v>144</v>
      </c>
      <c r="BE167" s="184">
        <f>IF(N167="základní",J167,0)</f>
        <v>0</v>
      </c>
      <c r="BF167" s="184">
        <f>IF(N167="snížená",J167,0)</f>
        <v>0</v>
      </c>
      <c r="BG167" s="184">
        <f>IF(N167="zákl. přenesená",J167,0)</f>
        <v>0</v>
      </c>
      <c r="BH167" s="184">
        <f>IF(N167="sníž. přenesená",J167,0)</f>
        <v>0</v>
      </c>
      <c r="BI167" s="184">
        <f>IF(N167="nulová",J167,0)</f>
        <v>0</v>
      </c>
      <c r="BJ167" s="17" t="s">
        <v>82</v>
      </c>
      <c r="BK167" s="184">
        <f>ROUND((ROUND(I167,2))*(ROUND(H167,2)),2)</f>
        <v>0</v>
      </c>
      <c r="BL167" s="17" t="s">
        <v>152</v>
      </c>
      <c r="BM167" s="183" t="s">
        <v>564</v>
      </c>
    </row>
    <row r="168" spans="1:65" s="2" customFormat="1" ht="19.5">
      <c r="A168" s="34"/>
      <c r="B168" s="35"/>
      <c r="C168" s="36"/>
      <c r="D168" s="192" t="s">
        <v>455</v>
      </c>
      <c r="E168" s="36"/>
      <c r="F168" s="233" t="s">
        <v>855</v>
      </c>
      <c r="G168" s="36"/>
      <c r="H168" s="36"/>
      <c r="I168" s="187"/>
      <c r="J168" s="36"/>
      <c r="K168" s="36"/>
      <c r="L168" s="39"/>
      <c r="M168" s="188"/>
      <c r="N168" s="189"/>
      <c r="O168" s="64"/>
      <c r="P168" s="64"/>
      <c r="Q168" s="64"/>
      <c r="R168" s="64"/>
      <c r="S168" s="64"/>
      <c r="T168" s="65"/>
      <c r="U168" s="34"/>
      <c r="V168" s="34"/>
      <c r="W168" s="34"/>
      <c r="X168" s="34"/>
      <c r="Y168" s="34"/>
      <c r="Z168" s="34"/>
      <c r="AA168" s="34"/>
      <c r="AB168" s="34"/>
      <c r="AC168" s="34"/>
      <c r="AD168" s="34"/>
      <c r="AE168" s="34"/>
      <c r="AT168" s="17" t="s">
        <v>455</v>
      </c>
      <c r="AU168" s="17" t="s">
        <v>82</v>
      </c>
    </row>
    <row r="169" spans="1:65" s="2" customFormat="1" ht="37.9" customHeight="1">
      <c r="A169" s="34"/>
      <c r="B169" s="35"/>
      <c r="C169" s="173" t="s">
        <v>368</v>
      </c>
      <c r="D169" s="173" t="s">
        <v>147</v>
      </c>
      <c r="E169" s="174" t="s">
        <v>866</v>
      </c>
      <c r="F169" s="175" t="s">
        <v>867</v>
      </c>
      <c r="G169" s="176" t="s">
        <v>831</v>
      </c>
      <c r="H169" s="177">
        <v>39</v>
      </c>
      <c r="I169" s="178"/>
      <c r="J169" s="177">
        <f>ROUND((ROUND(I169,2))*(ROUND(H169,2)),2)</f>
        <v>0</v>
      </c>
      <c r="K169" s="175" t="s">
        <v>247</v>
      </c>
      <c r="L169" s="39"/>
      <c r="M169" s="179" t="s">
        <v>18</v>
      </c>
      <c r="N169" s="180" t="s">
        <v>45</v>
      </c>
      <c r="O169" s="64"/>
      <c r="P169" s="181">
        <f>O169*H169</f>
        <v>0</v>
      </c>
      <c r="Q169" s="181">
        <v>0</v>
      </c>
      <c r="R169" s="181">
        <f>Q169*H169</f>
        <v>0</v>
      </c>
      <c r="S169" s="181">
        <v>0</v>
      </c>
      <c r="T169" s="182">
        <f>S169*H169</f>
        <v>0</v>
      </c>
      <c r="U169" s="34"/>
      <c r="V169" s="34"/>
      <c r="W169" s="34"/>
      <c r="X169" s="34"/>
      <c r="Y169" s="34"/>
      <c r="Z169" s="34"/>
      <c r="AA169" s="34"/>
      <c r="AB169" s="34"/>
      <c r="AC169" s="34"/>
      <c r="AD169" s="34"/>
      <c r="AE169" s="34"/>
      <c r="AR169" s="183" t="s">
        <v>152</v>
      </c>
      <c r="AT169" s="183" t="s">
        <v>147</v>
      </c>
      <c r="AU169" s="183" t="s">
        <v>82</v>
      </c>
      <c r="AY169" s="17" t="s">
        <v>144</v>
      </c>
      <c r="BE169" s="184">
        <f>IF(N169="základní",J169,0)</f>
        <v>0</v>
      </c>
      <c r="BF169" s="184">
        <f>IF(N169="snížená",J169,0)</f>
        <v>0</v>
      </c>
      <c r="BG169" s="184">
        <f>IF(N169="zákl. přenesená",J169,0)</f>
        <v>0</v>
      </c>
      <c r="BH169" s="184">
        <f>IF(N169="sníž. přenesená",J169,0)</f>
        <v>0</v>
      </c>
      <c r="BI169" s="184">
        <f>IF(N169="nulová",J169,0)</f>
        <v>0</v>
      </c>
      <c r="BJ169" s="17" t="s">
        <v>82</v>
      </c>
      <c r="BK169" s="184">
        <f>ROUND((ROUND(I169,2))*(ROUND(H169,2)),2)</f>
        <v>0</v>
      </c>
      <c r="BL169" s="17" t="s">
        <v>152</v>
      </c>
      <c r="BM169" s="183" t="s">
        <v>577</v>
      </c>
    </row>
    <row r="170" spans="1:65" s="2" customFormat="1" ht="19.5">
      <c r="A170" s="34"/>
      <c r="B170" s="35"/>
      <c r="C170" s="36"/>
      <c r="D170" s="192" t="s">
        <v>455</v>
      </c>
      <c r="E170" s="36"/>
      <c r="F170" s="233" t="s">
        <v>855</v>
      </c>
      <c r="G170" s="36"/>
      <c r="H170" s="36"/>
      <c r="I170" s="187"/>
      <c r="J170" s="36"/>
      <c r="K170" s="36"/>
      <c r="L170" s="39"/>
      <c r="M170" s="188"/>
      <c r="N170" s="189"/>
      <c r="O170" s="64"/>
      <c r="P170" s="64"/>
      <c r="Q170" s="64"/>
      <c r="R170" s="64"/>
      <c r="S170" s="64"/>
      <c r="T170" s="65"/>
      <c r="U170" s="34"/>
      <c r="V170" s="34"/>
      <c r="W170" s="34"/>
      <c r="X170" s="34"/>
      <c r="Y170" s="34"/>
      <c r="Z170" s="34"/>
      <c r="AA170" s="34"/>
      <c r="AB170" s="34"/>
      <c r="AC170" s="34"/>
      <c r="AD170" s="34"/>
      <c r="AE170" s="34"/>
      <c r="AT170" s="17" t="s">
        <v>455</v>
      </c>
      <c r="AU170" s="17" t="s">
        <v>82</v>
      </c>
    </row>
    <row r="171" spans="1:65" s="12" customFormat="1" ht="25.9" customHeight="1">
      <c r="B171" s="157"/>
      <c r="C171" s="158"/>
      <c r="D171" s="159" t="s">
        <v>73</v>
      </c>
      <c r="E171" s="160" t="s">
        <v>868</v>
      </c>
      <c r="F171" s="160" t="s">
        <v>869</v>
      </c>
      <c r="G171" s="158"/>
      <c r="H171" s="158"/>
      <c r="I171" s="161"/>
      <c r="J171" s="162">
        <f>BK171</f>
        <v>0</v>
      </c>
      <c r="K171" s="158"/>
      <c r="L171" s="163"/>
      <c r="M171" s="164"/>
      <c r="N171" s="165"/>
      <c r="O171" s="165"/>
      <c r="P171" s="166">
        <f>SUM(P172:P176)</f>
        <v>0</v>
      </c>
      <c r="Q171" s="165"/>
      <c r="R171" s="166">
        <f>SUM(R172:R176)</f>
        <v>0</v>
      </c>
      <c r="S171" s="165"/>
      <c r="T171" s="167">
        <f>SUM(T172:T176)</f>
        <v>0</v>
      </c>
      <c r="AR171" s="168" t="s">
        <v>82</v>
      </c>
      <c r="AT171" s="169" t="s">
        <v>73</v>
      </c>
      <c r="AU171" s="169" t="s">
        <v>74</v>
      </c>
      <c r="AY171" s="168" t="s">
        <v>144</v>
      </c>
      <c r="BK171" s="170">
        <f>SUM(BK172:BK176)</f>
        <v>0</v>
      </c>
    </row>
    <row r="172" spans="1:65" s="2" customFormat="1" ht="24.2" customHeight="1">
      <c r="A172" s="34"/>
      <c r="B172" s="35"/>
      <c r="C172" s="173" t="s">
        <v>374</v>
      </c>
      <c r="D172" s="173" t="s">
        <v>147</v>
      </c>
      <c r="E172" s="174" t="s">
        <v>870</v>
      </c>
      <c r="F172" s="175" t="s">
        <v>871</v>
      </c>
      <c r="G172" s="176" t="s">
        <v>150</v>
      </c>
      <c r="H172" s="177">
        <v>4</v>
      </c>
      <c r="I172" s="178"/>
      <c r="J172" s="177">
        <f>ROUND((ROUND(I172,2))*(ROUND(H172,2)),2)</f>
        <v>0</v>
      </c>
      <c r="K172" s="175" t="s">
        <v>247</v>
      </c>
      <c r="L172" s="39"/>
      <c r="M172" s="179" t="s">
        <v>18</v>
      </c>
      <c r="N172" s="180" t="s">
        <v>45</v>
      </c>
      <c r="O172" s="64"/>
      <c r="P172" s="181">
        <f>O172*H172</f>
        <v>0</v>
      </c>
      <c r="Q172" s="181">
        <v>0</v>
      </c>
      <c r="R172" s="181">
        <f>Q172*H172</f>
        <v>0</v>
      </c>
      <c r="S172" s="181">
        <v>0</v>
      </c>
      <c r="T172" s="182">
        <f>S172*H172</f>
        <v>0</v>
      </c>
      <c r="U172" s="34"/>
      <c r="V172" s="34"/>
      <c r="W172" s="34"/>
      <c r="X172" s="34"/>
      <c r="Y172" s="34"/>
      <c r="Z172" s="34"/>
      <c r="AA172" s="34"/>
      <c r="AB172" s="34"/>
      <c r="AC172" s="34"/>
      <c r="AD172" s="34"/>
      <c r="AE172" s="34"/>
      <c r="AR172" s="183" t="s">
        <v>152</v>
      </c>
      <c r="AT172" s="183" t="s">
        <v>147</v>
      </c>
      <c r="AU172" s="183" t="s">
        <v>82</v>
      </c>
      <c r="AY172" s="17" t="s">
        <v>144</v>
      </c>
      <c r="BE172" s="184">
        <f>IF(N172="základní",J172,0)</f>
        <v>0</v>
      </c>
      <c r="BF172" s="184">
        <f>IF(N172="snížená",J172,0)</f>
        <v>0</v>
      </c>
      <c r="BG172" s="184">
        <f>IF(N172="zákl. přenesená",J172,0)</f>
        <v>0</v>
      </c>
      <c r="BH172" s="184">
        <f>IF(N172="sníž. přenesená",J172,0)</f>
        <v>0</v>
      </c>
      <c r="BI172" s="184">
        <f>IF(N172="nulová",J172,0)</f>
        <v>0</v>
      </c>
      <c r="BJ172" s="17" t="s">
        <v>82</v>
      </c>
      <c r="BK172" s="184">
        <f>ROUND((ROUND(I172,2))*(ROUND(H172,2)),2)</f>
        <v>0</v>
      </c>
      <c r="BL172" s="17" t="s">
        <v>152</v>
      </c>
      <c r="BM172" s="183" t="s">
        <v>592</v>
      </c>
    </row>
    <row r="173" spans="1:65" s="2" customFormat="1" ht="19.5">
      <c r="A173" s="34"/>
      <c r="B173" s="35"/>
      <c r="C173" s="36"/>
      <c r="D173" s="192" t="s">
        <v>455</v>
      </c>
      <c r="E173" s="36"/>
      <c r="F173" s="233" t="s">
        <v>872</v>
      </c>
      <c r="G173" s="36"/>
      <c r="H173" s="36"/>
      <c r="I173" s="187"/>
      <c r="J173" s="36"/>
      <c r="K173" s="36"/>
      <c r="L173" s="39"/>
      <c r="M173" s="188"/>
      <c r="N173" s="189"/>
      <c r="O173" s="64"/>
      <c r="P173" s="64"/>
      <c r="Q173" s="64"/>
      <c r="R173" s="64"/>
      <c r="S173" s="64"/>
      <c r="T173" s="65"/>
      <c r="U173" s="34"/>
      <c r="V173" s="34"/>
      <c r="W173" s="34"/>
      <c r="X173" s="34"/>
      <c r="Y173" s="34"/>
      <c r="Z173" s="34"/>
      <c r="AA173" s="34"/>
      <c r="AB173" s="34"/>
      <c r="AC173" s="34"/>
      <c r="AD173" s="34"/>
      <c r="AE173" s="34"/>
      <c r="AT173" s="17" t="s">
        <v>455</v>
      </c>
      <c r="AU173" s="17" t="s">
        <v>82</v>
      </c>
    </row>
    <row r="174" spans="1:65" s="2" customFormat="1" ht="24.2" customHeight="1">
      <c r="A174" s="34"/>
      <c r="B174" s="35"/>
      <c r="C174" s="173" t="s">
        <v>380</v>
      </c>
      <c r="D174" s="173" t="s">
        <v>147</v>
      </c>
      <c r="E174" s="174" t="s">
        <v>873</v>
      </c>
      <c r="F174" s="175" t="s">
        <v>874</v>
      </c>
      <c r="G174" s="176" t="s">
        <v>150</v>
      </c>
      <c r="H174" s="177">
        <v>34</v>
      </c>
      <c r="I174" s="178"/>
      <c r="J174" s="177">
        <f>ROUND((ROUND(I174,2))*(ROUND(H174,2)),2)</f>
        <v>0</v>
      </c>
      <c r="K174" s="175" t="s">
        <v>247</v>
      </c>
      <c r="L174" s="39"/>
      <c r="M174" s="179" t="s">
        <v>18</v>
      </c>
      <c r="N174" s="180" t="s">
        <v>45</v>
      </c>
      <c r="O174" s="64"/>
      <c r="P174" s="181">
        <f>O174*H174</f>
        <v>0</v>
      </c>
      <c r="Q174" s="181">
        <v>0</v>
      </c>
      <c r="R174" s="181">
        <f>Q174*H174</f>
        <v>0</v>
      </c>
      <c r="S174" s="181">
        <v>0</v>
      </c>
      <c r="T174" s="182">
        <f>S174*H174</f>
        <v>0</v>
      </c>
      <c r="U174" s="34"/>
      <c r="V174" s="34"/>
      <c r="W174" s="34"/>
      <c r="X174" s="34"/>
      <c r="Y174" s="34"/>
      <c r="Z174" s="34"/>
      <c r="AA174" s="34"/>
      <c r="AB174" s="34"/>
      <c r="AC174" s="34"/>
      <c r="AD174" s="34"/>
      <c r="AE174" s="34"/>
      <c r="AR174" s="183" t="s">
        <v>152</v>
      </c>
      <c r="AT174" s="183" t="s">
        <v>147</v>
      </c>
      <c r="AU174" s="183" t="s">
        <v>82</v>
      </c>
      <c r="AY174" s="17" t="s">
        <v>144</v>
      </c>
      <c r="BE174" s="184">
        <f>IF(N174="základní",J174,0)</f>
        <v>0</v>
      </c>
      <c r="BF174" s="184">
        <f>IF(N174="snížená",J174,0)</f>
        <v>0</v>
      </c>
      <c r="BG174" s="184">
        <f>IF(N174="zákl. přenesená",J174,0)</f>
        <v>0</v>
      </c>
      <c r="BH174" s="184">
        <f>IF(N174="sníž. přenesená",J174,0)</f>
        <v>0</v>
      </c>
      <c r="BI174" s="184">
        <f>IF(N174="nulová",J174,0)</f>
        <v>0</v>
      </c>
      <c r="BJ174" s="17" t="s">
        <v>82</v>
      </c>
      <c r="BK174" s="184">
        <f>ROUND((ROUND(I174,2))*(ROUND(H174,2)),2)</f>
        <v>0</v>
      </c>
      <c r="BL174" s="17" t="s">
        <v>152</v>
      </c>
      <c r="BM174" s="183" t="s">
        <v>602</v>
      </c>
    </row>
    <row r="175" spans="1:65" s="2" customFormat="1" ht="16.5" customHeight="1">
      <c r="A175" s="34"/>
      <c r="B175" s="35"/>
      <c r="C175" s="173" t="s">
        <v>385</v>
      </c>
      <c r="D175" s="173" t="s">
        <v>147</v>
      </c>
      <c r="E175" s="174" t="s">
        <v>875</v>
      </c>
      <c r="F175" s="175" t="s">
        <v>876</v>
      </c>
      <c r="G175" s="176" t="s">
        <v>150</v>
      </c>
      <c r="H175" s="177">
        <v>34</v>
      </c>
      <c r="I175" s="178"/>
      <c r="J175" s="177">
        <f>ROUND((ROUND(I175,2))*(ROUND(H175,2)),2)</f>
        <v>0</v>
      </c>
      <c r="K175" s="175" t="s">
        <v>247</v>
      </c>
      <c r="L175" s="39"/>
      <c r="M175" s="179" t="s">
        <v>18</v>
      </c>
      <c r="N175" s="180" t="s">
        <v>45</v>
      </c>
      <c r="O175" s="64"/>
      <c r="P175" s="181">
        <f>O175*H175</f>
        <v>0</v>
      </c>
      <c r="Q175" s="181">
        <v>0</v>
      </c>
      <c r="R175" s="181">
        <f>Q175*H175</f>
        <v>0</v>
      </c>
      <c r="S175" s="181">
        <v>0</v>
      </c>
      <c r="T175" s="182">
        <f>S175*H175</f>
        <v>0</v>
      </c>
      <c r="U175" s="34"/>
      <c r="V175" s="34"/>
      <c r="W175" s="34"/>
      <c r="X175" s="34"/>
      <c r="Y175" s="34"/>
      <c r="Z175" s="34"/>
      <c r="AA175" s="34"/>
      <c r="AB175" s="34"/>
      <c r="AC175" s="34"/>
      <c r="AD175" s="34"/>
      <c r="AE175" s="34"/>
      <c r="AR175" s="183" t="s">
        <v>152</v>
      </c>
      <c r="AT175" s="183" t="s">
        <v>147</v>
      </c>
      <c r="AU175" s="183" t="s">
        <v>82</v>
      </c>
      <c r="AY175" s="17" t="s">
        <v>144</v>
      </c>
      <c r="BE175" s="184">
        <f>IF(N175="základní",J175,0)</f>
        <v>0</v>
      </c>
      <c r="BF175" s="184">
        <f>IF(N175="snížená",J175,0)</f>
        <v>0</v>
      </c>
      <c r="BG175" s="184">
        <f>IF(N175="zákl. přenesená",J175,0)</f>
        <v>0</v>
      </c>
      <c r="BH175" s="184">
        <f>IF(N175="sníž. přenesená",J175,0)</f>
        <v>0</v>
      </c>
      <c r="BI175" s="184">
        <f>IF(N175="nulová",J175,0)</f>
        <v>0</v>
      </c>
      <c r="BJ175" s="17" t="s">
        <v>82</v>
      </c>
      <c r="BK175" s="184">
        <f>ROUND((ROUND(I175,2))*(ROUND(H175,2)),2)</f>
        <v>0</v>
      </c>
      <c r="BL175" s="17" t="s">
        <v>152</v>
      </c>
      <c r="BM175" s="183" t="s">
        <v>619</v>
      </c>
    </row>
    <row r="176" spans="1:65" s="2" customFormat="1" ht="19.5">
      <c r="A176" s="34"/>
      <c r="B176" s="35"/>
      <c r="C176" s="36"/>
      <c r="D176" s="192" t="s">
        <v>455</v>
      </c>
      <c r="E176" s="36"/>
      <c r="F176" s="233" t="s">
        <v>877</v>
      </c>
      <c r="G176" s="36"/>
      <c r="H176" s="36"/>
      <c r="I176" s="187"/>
      <c r="J176" s="36"/>
      <c r="K176" s="36"/>
      <c r="L176" s="39"/>
      <c r="M176" s="188"/>
      <c r="N176" s="189"/>
      <c r="O176" s="64"/>
      <c r="P176" s="64"/>
      <c r="Q176" s="64"/>
      <c r="R176" s="64"/>
      <c r="S176" s="64"/>
      <c r="T176" s="65"/>
      <c r="U176" s="34"/>
      <c r="V176" s="34"/>
      <c r="W176" s="34"/>
      <c r="X176" s="34"/>
      <c r="Y176" s="34"/>
      <c r="Z176" s="34"/>
      <c r="AA176" s="34"/>
      <c r="AB176" s="34"/>
      <c r="AC176" s="34"/>
      <c r="AD176" s="34"/>
      <c r="AE176" s="34"/>
      <c r="AT176" s="17" t="s">
        <v>455</v>
      </c>
      <c r="AU176" s="17" t="s">
        <v>82</v>
      </c>
    </row>
    <row r="177" spans="1:65" s="12" customFormat="1" ht="25.9" customHeight="1">
      <c r="B177" s="157"/>
      <c r="C177" s="158"/>
      <c r="D177" s="159" t="s">
        <v>73</v>
      </c>
      <c r="E177" s="160" t="s">
        <v>878</v>
      </c>
      <c r="F177" s="160" t="s">
        <v>639</v>
      </c>
      <c r="G177" s="158"/>
      <c r="H177" s="158"/>
      <c r="I177" s="161"/>
      <c r="J177" s="162">
        <f>BK177</f>
        <v>0</v>
      </c>
      <c r="K177" s="158"/>
      <c r="L177" s="163"/>
      <c r="M177" s="164"/>
      <c r="N177" s="165"/>
      <c r="O177" s="165"/>
      <c r="P177" s="166">
        <f>SUM(P178:P190)</f>
        <v>0</v>
      </c>
      <c r="Q177" s="165"/>
      <c r="R177" s="166">
        <f>SUM(R178:R190)</f>
        <v>0</v>
      </c>
      <c r="S177" s="165"/>
      <c r="T177" s="167">
        <f>SUM(T178:T190)</f>
        <v>0</v>
      </c>
      <c r="AR177" s="168" t="s">
        <v>82</v>
      </c>
      <c r="AT177" s="169" t="s">
        <v>73</v>
      </c>
      <c r="AU177" s="169" t="s">
        <v>74</v>
      </c>
      <c r="AY177" s="168" t="s">
        <v>144</v>
      </c>
      <c r="BK177" s="170">
        <f>SUM(BK178:BK190)</f>
        <v>0</v>
      </c>
    </row>
    <row r="178" spans="1:65" s="2" customFormat="1" ht="16.5" customHeight="1">
      <c r="A178" s="34"/>
      <c r="B178" s="35"/>
      <c r="C178" s="173" t="s">
        <v>391</v>
      </c>
      <c r="D178" s="173" t="s">
        <v>147</v>
      </c>
      <c r="E178" s="174" t="s">
        <v>879</v>
      </c>
      <c r="F178" s="175" t="s">
        <v>880</v>
      </c>
      <c r="G178" s="176" t="s">
        <v>763</v>
      </c>
      <c r="H178" s="177">
        <v>2</v>
      </c>
      <c r="I178" s="178"/>
      <c r="J178" s="177">
        <f t="shared" ref="J178:J187" si="0">ROUND((ROUND(I178,2))*(ROUND(H178,2)),2)</f>
        <v>0</v>
      </c>
      <c r="K178" s="175" t="s">
        <v>247</v>
      </c>
      <c r="L178" s="39"/>
      <c r="M178" s="179" t="s">
        <v>18</v>
      </c>
      <c r="N178" s="180" t="s">
        <v>45</v>
      </c>
      <c r="O178" s="64"/>
      <c r="P178" s="181">
        <f t="shared" ref="P178:P187" si="1">O178*H178</f>
        <v>0</v>
      </c>
      <c r="Q178" s="181">
        <v>0</v>
      </c>
      <c r="R178" s="181">
        <f t="shared" ref="R178:R187" si="2">Q178*H178</f>
        <v>0</v>
      </c>
      <c r="S178" s="181">
        <v>0</v>
      </c>
      <c r="T178" s="182">
        <f t="shared" ref="T178:T187" si="3">S178*H178</f>
        <v>0</v>
      </c>
      <c r="U178" s="34"/>
      <c r="V178" s="34"/>
      <c r="W178" s="34"/>
      <c r="X178" s="34"/>
      <c r="Y178" s="34"/>
      <c r="Z178" s="34"/>
      <c r="AA178" s="34"/>
      <c r="AB178" s="34"/>
      <c r="AC178" s="34"/>
      <c r="AD178" s="34"/>
      <c r="AE178" s="34"/>
      <c r="AR178" s="183" t="s">
        <v>152</v>
      </c>
      <c r="AT178" s="183" t="s">
        <v>147</v>
      </c>
      <c r="AU178" s="183" t="s">
        <v>82</v>
      </c>
      <c r="AY178" s="17" t="s">
        <v>144</v>
      </c>
      <c r="BE178" s="184">
        <f t="shared" ref="BE178:BE187" si="4">IF(N178="základní",J178,0)</f>
        <v>0</v>
      </c>
      <c r="BF178" s="184">
        <f t="shared" ref="BF178:BF187" si="5">IF(N178="snížená",J178,0)</f>
        <v>0</v>
      </c>
      <c r="BG178" s="184">
        <f t="shared" ref="BG178:BG187" si="6">IF(N178="zákl. přenesená",J178,0)</f>
        <v>0</v>
      </c>
      <c r="BH178" s="184">
        <f t="shared" ref="BH178:BH187" si="7">IF(N178="sníž. přenesená",J178,0)</f>
        <v>0</v>
      </c>
      <c r="BI178" s="184">
        <f t="shared" ref="BI178:BI187" si="8">IF(N178="nulová",J178,0)</f>
        <v>0</v>
      </c>
      <c r="BJ178" s="17" t="s">
        <v>82</v>
      </c>
      <c r="BK178" s="184">
        <f t="shared" ref="BK178:BK187" si="9">ROUND((ROUND(I178,2))*(ROUND(H178,2)),2)</f>
        <v>0</v>
      </c>
      <c r="BL178" s="17" t="s">
        <v>152</v>
      </c>
      <c r="BM178" s="183" t="s">
        <v>633</v>
      </c>
    </row>
    <row r="179" spans="1:65" s="2" customFormat="1" ht="24.2" customHeight="1">
      <c r="A179" s="34"/>
      <c r="B179" s="35"/>
      <c r="C179" s="173" t="s">
        <v>397</v>
      </c>
      <c r="D179" s="173" t="s">
        <v>147</v>
      </c>
      <c r="E179" s="174" t="s">
        <v>881</v>
      </c>
      <c r="F179" s="175" t="s">
        <v>882</v>
      </c>
      <c r="G179" s="176" t="s">
        <v>763</v>
      </c>
      <c r="H179" s="177">
        <v>2</v>
      </c>
      <c r="I179" s="178"/>
      <c r="J179" s="177">
        <f t="shared" si="0"/>
        <v>0</v>
      </c>
      <c r="K179" s="175" t="s">
        <v>247</v>
      </c>
      <c r="L179" s="39"/>
      <c r="M179" s="179" t="s">
        <v>18</v>
      </c>
      <c r="N179" s="180" t="s">
        <v>45</v>
      </c>
      <c r="O179" s="64"/>
      <c r="P179" s="181">
        <f t="shared" si="1"/>
        <v>0</v>
      </c>
      <c r="Q179" s="181">
        <v>0</v>
      </c>
      <c r="R179" s="181">
        <f t="shared" si="2"/>
        <v>0</v>
      </c>
      <c r="S179" s="181">
        <v>0</v>
      </c>
      <c r="T179" s="182">
        <f t="shared" si="3"/>
        <v>0</v>
      </c>
      <c r="U179" s="34"/>
      <c r="V179" s="34"/>
      <c r="W179" s="34"/>
      <c r="X179" s="34"/>
      <c r="Y179" s="34"/>
      <c r="Z179" s="34"/>
      <c r="AA179" s="34"/>
      <c r="AB179" s="34"/>
      <c r="AC179" s="34"/>
      <c r="AD179" s="34"/>
      <c r="AE179" s="34"/>
      <c r="AR179" s="183" t="s">
        <v>152</v>
      </c>
      <c r="AT179" s="183" t="s">
        <v>147</v>
      </c>
      <c r="AU179" s="183" t="s">
        <v>82</v>
      </c>
      <c r="AY179" s="17" t="s">
        <v>144</v>
      </c>
      <c r="BE179" s="184">
        <f t="shared" si="4"/>
        <v>0</v>
      </c>
      <c r="BF179" s="184">
        <f t="shared" si="5"/>
        <v>0</v>
      </c>
      <c r="BG179" s="184">
        <f t="shared" si="6"/>
        <v>0</v>
      </c>
      <c r="BH179" s="184">
        <f t="shared" si="7"/>
        <v>0</v>
      </c>
      <c r="BI179" s="184">
        <f t="shared" si="8"/>
        <v>0</v>
      </c>
      <c r="BJ179" s="17" t="s">
        <v>82</v>
      </c>
      <c r="BK179" s="184">
        <f t="shared" si="9"/>
        <v>0</v>
      </c>
      <c r="BL179" s="17" t="s">
        <v>152</v>
      </c>
      <c r="BM179" s="183" t="s">
        <v>645</v>
      </c>
    </row>
    <row r="180" spans="1:65" s="2" customFormat="1" ht="16.5" customHeight="1">
      <c r="A180" s="34"/>
      <c r="B180" s="35"/>
      <c r="C180" s="173" t="s">
        <v>402</v>
      </c>
      <c r="D180" s="173" t="s">
        <v>147</v>
      </c>
      <c r="E180" s="174" t="s">
        <v>883</v>
      </c>
      <c r="F180" s="175" t="s">
        <v>884</v>
      </c>
      <c r="G180" s="176" t="s">
        <v>763</v>
      </c>
      <c r="H180" s="177">
        <v>2</v>
      </c>
      <c r="I180" s="178"/>
      <c r="J180" s="177">
        <f t="shared" si="0"/>
        <v>0</v>
      </c>
      <c r="K180" s="175" t="s">
        <v>247</v>
      </c>
      <c r="L180" s="39"/>
      <c r="M180" s="179" t="s">
        <v>18</v>
      </c>
      <c r="N180" s="180" t="s">
        <v>45</v>
      </c>
      <c r="O180" s="64"/>
      <c r="P180" s="181">
        <f t="shared" si="1"/>
        <v>0</v>
      </c>
      <c r="Q180" s="181">
        <v>0</v>
      </c>
      <c r="R180" s="181">
        <f t="shared" si="2"/>
        <v>0</v>
      </c>
      <c r="S180" s="181">
        <v>0</v>
      </c>
      <c r="T180" s="182">
        <f t="shared" si="3"/>
        <v>0</v>
      </c>
      <c r="U180" s="34"/>
      <c r="V180" s="34"/>
      <c r="W180" s="34"/>
      <c r="X180" s="34"/>
      <c r="Y180" s="34"/>
      <c r="Z180" s="34"/>
      <c r="AA180" s="34"/>
      <c r="AB180" s="34"/>
      <c r="AC180" s="34"/>
      <c r="AD180" s="34"/>
      <c r="AE180" s="34"/>
      <c r="AR180" s="183" t="s">
        <v>152</v>
      </c>
      <c r="AT180" s="183" t="s">
        <v>147</v>
      </c>
      <c r="AU180" s="183" t="s">
        <v>82</v>
      </c>
      <c r="AY180" s="17" t="s">
        <v>144</v>
      </c>
      <c r="BE180" s="184">
        <f t="shared" si="4"/>
        <v>0</v>
      </c>
      <c r="BF180" s="184">
        <f t="shared" si="5"/>
        <v>0</v>
      </c>
      <c r="BG180" s="184">
        <f t="shared" si="6"/>
        <v>0</v>
      </c>
      <c r="BH180" s="184">
        <f t="shared" si="7"/>
        <v>0</v>
      </c>
      <c r="BI180" s="184">
        <f t="shared" si="8"/>
        <v>0</v>
      </c>
      <c r="BJ180" s="17" t="s">
        <v>82</v>
      </c>
      <c r="BK180" s="184">
        <f t="shared" si="9"/>
        <v>0</v>
      </c>
      <c r="BL180" s="17" t="s">
        <v>152</v>
      </c>
      <c r="BM180" s="183" t="s">
        <v>657</v>
      </c>
    </row>
    <row r="181" spans="1:65" s="2" customFormat="1" ht="24.2" customHeight="1">
      <c r="A181" s="34"/>
      <c r="B181" s="35"/>
      <c r="C181" s="173" t="s">
        <v>407</v>
      </c>
      <c r="D181" s="173" t="s">
        <v>147</v>
      </c>
      <c r="E181" s="174" t="s">
        <v>885</v>
      </c>
      <c r="F181" s="175" t="s">
        <v>886</v>
      </c>
      <c r="G181" s="176" t="s">
        <v>763</v>
      </c>
      <c r="H181" s="177">
        <v>2</v>
      </c>
      <c r="I181" s="178"/>
      <c r="J181" s="177">
        <f t="shared" si="0"/>
        <v>0</v>
      </c>
      <c r="K181" s="175" t="s">
        <v>247</v>
      </c>
      <c r="L181" s="39"/>
      <c r="M181" s="179" t="s">
        <v>18</v>
      </c>
      <c r="N181" s="180" t="s">
        <v>45</v>
      </c>
      <c r="O181" s="64"/>
      <c r="P181" s="181">
        <f t="shared" si="1"/>
        <v>0</v>
      </c>
      <c r="Q181" s="181">
        <v>0</v>
      </c>
      <c r="R181" s="181">
        <f t="shared" si="2"/>
        <v>0</v>
      </c>
      <c r="S181" s="181">
        <v>0</v>
      </c>
      <c r="T181" s="182">
        <f t="shared" si="3"/>
        <v>0</v>
      </c>
      <c r="U181" s="34"/>
      <c r="V181" s="34"/>
      <c r="W181" s="34"/>
      <c r="X181" s="34"/>
      <c r="Y181" s="34"/>
      <c r="Z181" s="34"/>
      <c r="AA181" s="34"/>
      <c r="AB181" s="34"/>
      <c r="AC181" s="34"/>
      <c r="AD181" s="34"/>
      <c r="AE181" s="34"/>
      <c r="AR181" s="183" t="s">
        <v>152</v>
      </c>
      <c r="AT181" s="183" t="s">
        <v>147</v>
      </c>
      <c r="AU181" s="183" t="s">
        <v>82</v>
      </c>
      <c r="AY181" s="17" t="s">
        <v>144</v>
      </c>
      <c r="BE181" s="184">
        <f t="shared" si="4"/>
        <v>0</v>
      </c>
      <c r="BF181" s="184">
        <f t="shared" si="5"/>
        <v>0</v>
      </c>
      <c r="BG181" s="184">
        <f t="shared" si="6"/>
        <v>0</v>
      </c>
      <c r="BH181" s="184">
        <f t="shared" si="7"/>
        <v>0</v>
      </c>
      <c r="BI181" s="184">
        <f t="shared" si="8"/>
        <v>0</v>
      </c>
      <c r="BJ181" s="17" t="s">
        <v>82</v>
      </c>
      <c r="BK181" s="184">
        <f t="shared" si="9"/>
        <v>0</v>
      </c>
      <c r="BL181" s="17" t="s">
        <v>152</v>
      </c>
      <c r="BM181" s="183" t="s">
        <v>887</v>
      </c>
    </row>
    <row r="182" spans="1:65" s="2" customFormat="1" ht="16.5" customHeight="1">
      <c r="A182" s="34"/>
      <c r="B182" s="35"/>
      <c r="C182" s="173" t="s">
        <v>412</v>
      </c>
      <c r="D182" s="173" t="s">
        <v>147</v>
      </c>
      <c r="E182" s="174" t="s">
        <v>888</v>
      </c>
      <c r="F182" s="175" t="s">
        <v>889</v>
      </c>
      <c r="G182" s="176" t="s">
        <v>763</v>
      </c>
      <c r="H182" s="177">
        <v>2</v>
      </c>
      <c r="I182" s="178"/>
      <c r="J182" s="177">
        <f t="shared" si="0"/>
        <v>0</v>
      </c>
      <c r="K182" s="175" t="s">
        <v>247</v>
      </c>
      <c r="L182" s="39"/>
      <c r="M182" s="179" t="s">
        <v>18</v>
      </c>
      <c r="N182" s="180" t="s">
        <v>45</v>
      </c>
      <c r="O182" s="64"/>
      <c r="P182" s="181">
        <f t="shared" si="1"/>
        <v>0</v>
      </c>
      <c r="Q182" s="181">
        <v>0</v>
      </c>
      <c r="R182" s="181">
        <f t="shared" si="2"/>
        <v>0</v>
      </c>
      <c r="S182" s="181">
        <v>0</v>
      </c>
      <c r="T182" s="182">
        <f t="shared" si="3"/>
        <v>0</v>
      </c>
      <c r="U182" s="34"/>
      <c r="V182" s="34"/>
      <c r="W182" s="34"/>
      <c r="X182" s="34"/>
      <c r="Y182" s="34"/>
      <c r="Z182" s="34"/>
      <c r="AA182" s="34"/>
      <c r="AB182" s="34"/>
      <c r="AC182" s="34"/>
      <c r="AD182" s="34"/>
      <c r="AE182" s="34"/>
      <c r="AR182" s="183" t="s">
        <v>152</v>
      </c>
      <c r="AT182" s="183" t="s">
        <v>147</v>
      </c>
      <c r="AU182" s="183" t="s">
        <v>82</v>
      </c>
      <c r="AY182" s="17" t="s">
        <v>144</v>
      </c>
      <c r="BE182" s="184">
        <f t="shared" si="4"/>
        <v>0</v>
      </c>
      <c r="BF182" s="184">
        <f t="shared" si="5"/>
        <v>0</v>
      </c>
      <c r="BG182" s="184">
        <f t="shared" si="6"/>
        <v>0</v>
      </c>
      <c r="BH182" s="184">
        <f t="shared" si="7"/>
        <v>0</v>
      </c>
      <c r="BI182" s="184">
        <f t="shared" si="8"/>
        <v>0</v>
      </c>
      <c r="BJ182" s="17" t="s">
        <v>82</v>
      </c>
      <c r="BK182" s="184">
        <f t="shared" si="9"/>
        <v>0</v>
      </c>
      <c r="BL182" s="17" t="s">
        <v>152</v>
      </c>
      <c r="BM182" s="183" t="s">
        <v>890</v>
      </c>
    </row>
    <row r="183" spans="1:65" s="2" customFormat="1" ht="16.5" customHeight="1">
      <c r="A183" s="34"/>
      <c r="B183" s="35"/>
      <c r="C183" s="173" t="s">
        <v>417</v>
      </c>
      <c r="D183" s="173" t="s">
        <v>147</v>
      </c>
      <c r="E183" s="174" t="s">
        <v>891</v>
      </c>
      <c r="F183" s="175" t="s">
        <v>892</v>
      </c>
      <c r="G183" s="176" t="s">
        <v>763</v>
      </c>
      <c r="H183" s="177">
        <v>2</v>
      </c>
      <c r="I183" s="178"/>
      <c r="J183" s="177">
        <f t="shared" si="0"/>
        <v>0</v>
      </c>
      <c r="K183" s="175" t="s">
        <v>247</v>
      </c>
      <c r="L183" s="39"/>
      <c r="M183" s="179" t="s">
        <v>18</v>
      </c>
      <c r="N183" s="180" t="s">
        <v>45</v>
      </c>
      <c r="O183" s="64"/>
      <c r="P183" s="181">
        <f t="shared" si="1"/>
        <v>0</v>
      </c>
      <c r="Q183" s="181">
        <v>0</v>
      </c>
      <c r="R183" s="181">
        <f t="shared" si="2"/>
        <v>0</v>
      </c>
      <c r="S183" s="181">
        <v>0</v>
      </c>
      <c r="T183" s="182">
        <f t="shared" si="3"/>
        <v>0</v>
      </c>
      <c r="U183" s="34"/>
      <c r="V183" s="34"/>
      <c r="W183" s="34"/>
      <c r="X183" s="34"/>
      <c r="Y183" s="34"/>
      <c r="Z183" s="34"/>
      <c r="AA183" s="34"/>
      <c r="AB183" s="34"/>
      <c r="AC183" s="34"/>
      <c r="AD183" s="34"/>
      <c r="AE183" s="34"/>
      <c r="AR183" s="183" t="s">
        <v>152</v>
      </c>
      <c r="AT183" s="183" t="s">
        <v>147</v>
      </c>
      <c r="AU183" s="183" t="s">
        <v>82</v>
      </c>
      <c r="AY183" s="17" t="s">
        <v>144</v>
      </c>
      <c r="BE183" s="184">
        <f t="shared" si="4"/>
        <v>0</v>
      </c>
      <c r="BF183" s="184">
        <f t="shared" si="5"/>
        <v>0</v>
      </c>
      <c r="BG183" s="184">
        <f t="shared" si="6"/>
        <v>0</v>
      </c>
      <c r="BH183" s="184">
        <f t="shared" si="7"/>
        <v>0</v>
      </c>
      <c r="BI183" s="184">
        <f t="shared" si="8"/>
        <v>0</v>
      </c>
      <c r="BJ183" s="17" t="s">
        <v>82</v>
      </c>
      <c r="BK183" s="184">
        <f t="shared" si="9"/>
        <v>0</v>
      </c>
      <c r="BL183" s="17" t="s">
        <v>152</v>
      </c>
      <c r="BM183" s="183" t="s">
        <v>893</v>
      </c>
    </row>
    <row r="184" spans="1:65" s="2" customFormat="1" ht="24.2" customHeight="1">
      <c r="A184" s="34"/>
      <c r="B184" s="35"/>
      <c r="C184" s="173" t="s">
        <v>422</v>
      </c>
      <c r="D184" s="173" t="s">
        <v>147</v>
      </c>
      <c r="E184" s="174" t="s">
        <v>894</v>
      </c>
      <c r="F184" s="175" t="s">
        <v>895</v>
      </c>
      <c r="G184" s="176" t="s">
        <v>763</v>
      </c>
      <c r="H184" s="177">
        <v>2</v>
      </c>
      <c r="I184" s="178"/>
      <c r="J184" s="177">
        <f t="shared" si="0"/>
        <v>0</v>
      </c>
      <c r="K184" s="175" t="s">
        <v>247</v>
      </c>
      <c r="L184" s="39"/>
      <c r="M184" s="179" t="s">
        <v>18</v>
      </c>
      <c r="N184" s="180" t="s">
        <v>45</v>
      </c>
      <c r="O184" s="64"/>
      <c r="P184" s="181">
        <f t="shared" si="1"/>
        <v>0</v>
      </c>
      <c r="Q184" s="181">
        <v>0</v>
      </c>
      <c r="R184" s="181">
        <f t="shared" si="2"/>
        <v>0</v>
      </c>
      <c r="S184" s="181">
        <v>0</v>
      </c>
      <c r="T184" s="182">
        <f t="shared" si="3"/>
        <v>0</v>
      </c>
      <c r="U184" s="34"/>
      <c r="V184" s="34"/>
      <c r="W184" s="34"/>
      <c r="X184" s="34"/>
      <c r="Y184" s="34"/>
      <c r="Z184" s="34"/>
      <c r="AA184" s="34"/>
      <c r="AB184" s="34"/>
      <c r="AC184" s="34"/>
      <c r="AD184" s="34"/>
      <c r="AE184" s="34"/>
      <c r="AR184" s="183" t="s">
        <v>152</v>
      </c>
      <c r="AT184" s="183" t="s">
        <v>147</v>
      </c>
      <c r="AU184" s="183" t="s">
        <v>82</v>
      </c>
      <c r="AY184" s="17" t="s">
        <v>144</v>
      </c>
      <c r="BE184" s="184">
        <f t="shared" si="4"/>
        <v>0</v>
      </c>
      <c r="BF184" s="184">
        <f t="shared" si="5"/>
        <v>0</v>
      </c>
      <c r="BG184" s="184">
        <f t="shared" si="6"/>
        <v>0</v>
      </c>
      <c r="BH184" s="184">
        <f t="shared" si="7"/>
        <v>0</v>
      </c>
      <c r="BI184" s="184">
        <f t="shared" si="8"/>
        <v>0</v>
      </c>
      <c r="BJ184" s="17" t="s">
        <v>82</v>
      </c>
      <c r="BK184" s="184">
        <f t="shared" si="9"/>
        <v>0</v>
      </c>
      <c r="BL184" s="17" t="s">
        <v>152</v>
      </c>
      <c r="BM184" s="183" t="s">
        <v>896</v>
      </c>
    </row>
    <row r="185" spans="1:65" s="2" customFormat="1" ht="16.5" customHeight="1">
      <c r="A185" s="34"/>
      <c r="B185" s="35"/>
      <c r="C185" s="173" t="s">
        <v>428</v>
      </c>
      <c r="D185" s="173" t="s">
        <v>147</v>
      </c>
      <c r="E185" s="174" t="s">
        <v>897</v>
      </c>
      <c r="F185" s="175" t="s">
        <v>898</v>
      </c>
      <c r="G185" s="176" t="s">
        <v>763</v>
      </c>
      <c r="H185" s="177">
        <v>2</v>
      </c>
      <c r="I185" s="178"/>
      <c r="J185" s="177">
        <f t="shared" si="0"/>
        <v>0</v>
      </c>
      <c r="K185" s="175" t="s">
        <v>247</v>
      </c>
      <c r="L185" s="39"/>
      <c r="M185" s="179" t="s">
        <v>18</v>
      </c>
      <c r="N185" s="180" t="s">
        <v>45</v>
      </c>
      <c r="O185" s="64"/>
      <c r="P185" s="181">
        <f t="shared" si="1"/>
        <v>0</v>
      </c>
      <c r="Q185" s="181">
        <v>0</v>
      </c>
      <c r="R185" s="181">
        <f t="shared" si="2"/>
        <v>0</v>
      </c>
      <c r="S185" s="181">
        <v>0</v>
      </c>
      <c r="T185" s="182">
        <f t="shared" si="3"/>
        <v>0</v>
      </c>
      <c r="U185" s="34"/>
      <c r="V185" s="34"/>
      <c r="W185" s="34"/>
      <c r="X185" s="34"/>
      <c r="Y185" s="34"/>
      <c r="Z185" s="34"/>
      <c r="AA185" s="34"/>
      <c r="AB185" s="34"/>
      <c r="AC185" s="34"/>
      <c r="AD185" s="34"/>
      <c r="AE185" s="34"/>
      <c r="AR185" s="183" t="s">
        <v>152</v>
      </c>
      <c r="AT185" s="183" t="s">
        <v>147</v>
      </c>
      <c r="AU185" s="183" t="s">
        <v>82</v>
      </c>
      <c r="AY185" s="17" t="s">
        <v>144</v>
      </c>
      <c r="BE185" s="184">
        <f t="shared" si="4"/>
        <v>0</v>
      </c>
      <c r="BF185" s="184">
        <f t="shared" si="5"/>
        <v>0</v>
      </c>
      <c r="BG185" s="184">
        <f t="shared" si="6"/>
        <v>0</v>
      </c>
      <c r="BH185" s="184">
        <f t="shared" si="7"/>
        <v>0</v>
      </c>
      <c r="BI185" s="184">
        <f t="shared" si="8"/>
        <v>0</v>
      </c>
      <c r="BJ185" s="17" t="s">
        <v>82</v>
      </c>
      <c r="BK185" s="184">
        <f t="shared" si="9"/>
        <v>0</v>
      </c>
      <c r="BL185" s="17" t="s">
        <v>152</v>
      </c>
      <c r="BM185" s="183" t="s">
        <v>899</v>
      </c>
    </row>
    <row r="186" spans="1:65" s="2" customFormat="1" ht="24.2" customHeight="1">
      <c r="A186" s="34"/>
      <c r="B186" s="35"/>
      <c r="C186" s="173" t="s">
        <v>433</v>
      </c>
      <c r="D186" s="173" t="s">
        <v>147</v>
      </c>
      <c r="E186" s="174" t="s">
        <v>900</v>
      </c>
      <c r="F186" s="175" t="s">
        <v>901</v>
      </c>
      <c r="G186" s="176" t="s">
        <v>763</v>
      </c>
      <c r="H186" s="177">
        <v>2</v>
      </c>
      <c r="I186" s="178"/>
      <c r="J186" s="177">
        <f t="shared" si="0"/>
        <v>0</v>
      </c>
      <c r="K186" s="175" t="s">
        <v>247</v>
      </c>
      <c r="L186" s="39"/>
      <c r="M186" s="179" t="s">
        <v>18</v>
      </c>
      <c r="N186" s="180" t="s">
        <v>45</v>
      </c>
      <c r="O186" s="64"/>
      <c r="P186" s="181">
        <f t="shared" si="1"/>
        <v>0</v>
      </c>
      <c r="Q186" s="181">
        <v>0</v>
      </c>
      <c r="R186" s="181">
        <f t="shared" si="2"/>
        <v>0</v>
      </c>
      <c r="S186" s="181">
        <v>0</v>
      </c>
      <c r="T186" s="182">
        <f t="shared" si="3"/>
        <v>0</v>
      </c>
      <c r="U186" s="34"/>
      <c r="V186" s="34"/>
      <c r="W186" s="34"/>
      <c r="X186" s="34"/>
      <c r="Y186" s="34"/>
      <c r="Z186" s="34"/>
      <c r="AA186" s="34"/>
      <c r="AB186" s="34"/>
      <c r="AC186" s="34"/>
      <c r="AD186" s="34"/>
      <c r="AE186" s="34"/>
      <c r="AR186" s="183" t="s">
        <v>152</v>
      </c>
      <c r="AT186" s="183" t="s">
        <v>147</v>
      </c>
      <c r="AU186" s="183" t="s">
        <v>82</v>
      </c>
      <c r="AY186" s="17" t="s">
        <v>144</v>
      </c>
      <c r="BE186" s="184">
        <f t="shared" si="4"/>
        <v>0</v>
      </c>
      <c r="BF186" s="184">
        <f t="shared" si="5"/>
        <v>0</v>
      </c>
      <c r="BG186" s="184">
        <f t="shared" si="6"/>
        <v>0</v>
      </c>
      <c r="BH186" s="184">
        <f t="shared" si="7"/>
        <v>0</v>
      </c>
      <c r="BI186" s="184">
        <f t="shared" si="8"/>
        <v>0</v>
      </c>
      <c r="BJ186" s="17" t="s">
        <v>82</v>
      </c>
      <c r="BK186" s="184">
        <f t="shared" si="9"/>
        <v>0</v>
      </c>
      <c r="BL186" s="17" t="s">
        <v>152</v>
      </c>
      <c r="BM186" s="183" t="s">
        <v>902</v>
      </c>
    </row>
    <row r="187" spans="1:65" s="2" customFormat="1" ht="16.5" customHeight="1">
      <c r="A187" s="34"/>
      <c r="B187" s="35"/>
      <c r="C187" s="173" t="s">
        <v>438</v>
      </c>
      <c r="D187" s="173" t="s">
        <v>147</v>
      </c>
      <c r="E187" s="174" t="s">
        <v>903</v>
      </c>
      <c r="F187" s="175" t="s">
        <v>904</v>
      </c>
      <c r="G187" s="176" t="s">
        <v>763</v>
      </c>
      <c r="H187" s="177">
        <v>2</v>
      </c>
      <c r="I187" s="178"/>
      <c r="J187" s="177">
        <f t="shared" si="0"/>
        <v>0</v>
      </c>
      <c r="K187" s="175" t="s">
        <v>247</v>
      </c>
      <c r="L187" s="39"/>
      <c r="M187" s="179" t="s">
        <v>18</v>
      </c>
      <c r="N187" s="180" t="s">
        <v>45</v>
      </c>
      <c r="O187" s="64"/>
      <c r="P187" s="181">
        <f t="shared" si="1"/>
        <v>0</v>
      </c>
      <c r="Q187" s="181">
        <v>0</v>
      </c>
      <c r="R187" s="181">
        <f t="shared" si="2"/>
        <v>0</v>
      </c>
      <c r="S187" s="181">
        <v>0</v>
      </c>
      <c r="T187" s="182">
        <f t="shared" si="3"/>
        <v>0</v>
      </c>
      <c r="U187" s="34"/>
      <c r="V187" s="34"/>
      <c r="W187" s="34"/>
      <c r="X187" s="34"/>
      <c r="Y187" s="34"/>
      <c r="Z187" s="34"/>
      <c r="AA187" s="34"/>
      <c r="AB187" s="34"/>
      <c r="AC187" s="34"/>
      <c r="AD187" s="34"/>
      <c r="AE187" s="34"/>
      <c r="AR187" s="183" t="s">
        <v>152</v>
      </c>
      <c r="AT187" s="183" t="s">
        <v>147</v>
      </c>
      <c r="AU187" s="183" t="s">
        <v>82</v>
      </c>
      <c r="AY187" s="17" t="s">
        <v>144</v>
      </c>
      <c r="BE187" s="184">
        <f t="shared" si="4"/>
        <v>0</v>
      </c>
      <c r="BF187" s="184">
        <f t="shared" si="5"/>
        <v>0</v>
      </c>
      <c r="BG187" s="184">
        <f t="shared" si="6"/>
        <v>0</v>
      </c>
      <c r="BH187" s="184">
        <f t="shared" si="7"/>
        <v>0</v>
      </c>
      <c r="BI187" s="184">
        <f t="shared" si="8"/>
        <v>0</v>
      </c>
      <c r="BJ187" s="17" t="s">
        <v>82</v>
      </c>
      <c r="BK187" s="184">
        <f t="shared" si="9"/>
        <v>0</v>
      </c>
      <c r="BL187" s="17" t="s">
        <v>152</v>
      </c>
      <c r="BM187" s="183" t="s">
        <v>905</v>
      </c>
    </row>
    <row r="188" spans="1:65" s="2" customFormat="1" ht="19.5">
      <c r="A188" s="34"/>
      <c r="B188" s="35"/>
      <c r="C188" s="36"/>
      <c r="D188" s="192" t="s">
        <v>455</v>
      </c>
      <c r="E188" s="36"/>
      <c r="F188" s="233" t="s">
        <v>906</v>
      </c>
      <c r="G188" s="36"/>
      <c r="H188" s="36"/>
      <c r="I188" s="187"/>
      <c r="J188" s="36"/>
      <c r="K188" s="36"/>
      <c r="L188" s="39"/>
      <c r="M188" s="188"/>
      <c r="N188" s="189"/>
      <c r="O188" s="64"/>
      <c r="P188" s="64"/>
      <c r="Q188" s="64"/>
      <c r="R188" s="64"/>
      <c r="S188" s="64"/>
      <c r="T188" s="65"/>
      <c r="U188" s="34"/>
      <c r="V188" s="34"/>
      <c r="W188" s="34"/>
      <c r="X188" s="34"/>
      <c r="Y188" s="34"/>
      <c r="Z188" s="34"/>
      <c r="AA188" s="34"/>
      <c r="AB188" s="34"/>
      <c r="AC188" s="34"/>
      <c r="AD188" s="34"/>
      <c r="AE188" s="34"/>
      <c r="AT188" s="17" t="s">
        <v>455</v>
      </c>
      <c r="AU188" s="17" t="s">
        <v>82</v>
      </c>
    </row>
    <row r="189" spans="1:65" s="2" customFormat="1" ht="16.5" customHeight="1">
      <c r="A189" s="34"/>
      <c r="B189" s="35"/>
      <c r="C189" s="173" t="s">
        <v>443</v>
      </c>
      <c r="D189" s="173" t="s">
        <v>147</v>
      </c>
      <c r="E189" s="174" t="s">
        <v>907</v>
      </c>
      <c r="F189" s="175" t="s">
        <v>908</v>
      </c>
      <c r="G189" s="176" t="s">
        <v>763</v>
      </c>
      <c r="H189" s="177">
        <v>2</v>
      </c>
      <c r="I189" s="178"/>
      <c r="J189" s="177">
        <f>ROUND((ROUND(I189,2))*(ROUND(H189,2)),2)</f>
        <v>0</v>
      </c>
      <c r="K189" s="175" t="s">
        <v>247</v>
      </c>
      <c r="L189" s="39"/>
      <c r="M189" s="179" t="s">
        <v>18</v>
      </c>
      <c r="N189" s="180" t="s">
        <v>45</v>
      </c>
      <c r="O189" s="64"/>
      <c r="P189" s="181">
        <f>O189*H189</f>
        <v>0</v>
      </c>
      <c r="Q189" s="181">
        <v>0</v>
      </c>
      <c r="R189" s="181">
        <f>Q189*H189</f>
        <v>0</v>
      </c>
      <c r="S189" s="181">
        <v>0</v>
      </c>
      <c r="T189" s="182">
        <f>S189*H189</f>
        <v>0</v>
      </c>
      <c r="U189" s="34"/>
      <c r="V189" s="34"/>
      <c r="W189" s="34"/>
      <c r="X189" s="34"/>
      <c r="Y189" s="34"/>
      <c r="Z189" s="34"/>
      <c r="AA189" s="34"/>
      <c r="AB189" s="34"/>
      <c r="AC189" s="34"/>
      <c r="AD189" s="34"/>
      <c r="AE189" s="34"/>
      <c r="AR189" s="183" t="s">
        <v>152</v>
      </c>
      <c r="AT189" s="183" t="s">
        <v>147</v>
      </c>
      <c r="AU189" s="183" t="s">
        <v>82</v>
      </c>
      <c r="AY189" s="17" t="s">
        <v>144</v>
      </c>
      <c r="BE189" s="184">
        <f>IF(N189="základní",J189,0)</f>
        <v>0</v>
      </c>
      <c r="BF189" s="184">
        <f>IF(N189="snížená",J189,0)</f>
        <v>0</v>
      </c>
      <c r="BG189" s="184">
        <f>IF(N189="zákl. přenesená",J189,0)</f>
        <v>0</v>
      </c>
      <c r="BH189" s="184">
        <f>IF(N189="sníž. přenesená",J189,0)</f>
        <v>0</v>
      </c>
      <c r="BI189" s="184">
        <f>IF(N189="nulová",J189,0)</f>
        <v>0</v>
      </c>
      <c r="BJ189" s="17" t="s">
        <v>82</v>
      </c>
      <c r="BK189" s="184">
        <f>ROUND((ROUND(I189,2))*(ROUND(H189,2)),2)</f>
        <v>0</v>
      </c>
      <c r="BL189" s="17" t="s">
        <v>152</v>
      </c>
      <c r="BM189" s="183" t="s">
        <v>909</v>
      </c>
    </row>
    <row r="190" spans="1:65" s="2" customFormat="1" ht="16.5" customHeight="1">
      <c r="A190" s="34"/>
      <c r="B190" s="35"/>
      <c r="C190" s="173" t="s">
        <v>450</v>
      </c>
      <c r="D190" s="173" t="s">
        <v>147</v>
      </c>
      <c r="E190" s="174" t="s">
        <v>910</v>
      </c>
      <c r="F190" s="175" t="s">
        <v>911</v>
      </c>
      <c r="G190" s="176" t="s">
        <v>763</v>
      </c>
      <c r="H190" s="177">
        <v>2</v>
      </c>
      <c r="I190" s="178"/>
      <c r="J190" s="177">
        <f>ROUND((ROUND(I190,2))*(ROUND(H190,2)),2)</f>
        <v>0</v>
      </c>
      <c r="K190" s="175" t="s">
        <v>247</v>
      </c>
      <c r="L190" s="39"/>
      <c r="M190" s="179" t="s">
        <v>18</v>
      </c>
      <c r="N190" s="180" t="s">
        <v>45</v>
      </c>
      <c r="O190" s="64"/>
      <c r="P190" s="181">
        <f>O190*H190</f>
        <v>0</v>
      </c>
      <c r="Q190" s="181">
        <v>0</v>
      </c>
      <c r="R190" s="181">
        <f>Q190*H190</f>
        <v>0</v>
      </c>
      <c r="S190" s="181">
        <v>0</v>
      </c>
      <c r="T190" s="182">
        <f>S190*H190</f>
        <v>0</v>
      </c>
      <c r="U190" s="34"/>
      <c r="V190" s="34"/>
      <c r="W190" s="34"/>
      <c r="X190" s="34"/>
      <c r="Y190" s="34"/>
      <c r="Z190" s="34"/>
      <c r="AA190" s="34"/>
      <c r="AB190" s="34"/>
      <c r="AC190" s="34"/>
      <c r="AD190" s="34"/>
      <c r="AE190" s="34"/>
      <c r="AR190" s="183" t="s">
        <v>152</v>
      </c>
      <c r="AT190" s="183" t="s">
        <v>147</v>
      </c>
      <c r="AU190" s="183" t="s">
        <v>82</v>
      </c>
      <c r="AY190" s="17" t="s">
        <v>144</v>
      </c>
      <c r="BE190" s="184">
        <f>IF(N190="základní",J190,0)</f>
        <v>0</v>
      </c>
      <c r="BF190" s="184">
        <f>IF(N190="snížená",J190,0)</f>
        <v>0</v>
      </c>
      <c r="BG190" s="184">
        <f>IF(N190="zákl. přenesená",J190,0)</f>
        <v>0</v>
      </c>
      <c r="BH190" s="184">
        <f>IF(N190="sníž. přenesená",J190,0)</f>
        <v>0</v>
      </c>
      <c r="BI190" s="184">
        <f>IF(N190="nulová",J190,0)</f>
        <v>0</v>
      </c>
      <c r="BJ190" s="17" t="s">
        <v>82</v>
      </c>
      <c r="BK190" s="184">
        <f>ROUND((ROUND(I190,2))*(ROUND(H190,2)),2)</f>
        <v>0</v>
      </c>
      <c r="BL190" s="17" t="s">
        <v>152</v>
      </c>
      <c r="BM190" s="183" t="s">
        <v>912</v>
      </c>
    </row>
    <row r="191" spans="1:65" s="12" customFormat="1" ht="25.9" customHeight="1">
      <c r="B191" s="157"/>
      <c r="C191" s="158"/>
      <c r="D191" s="159" t="s">
        <v>73</v>
      </c>
      <c r="E191" s="160" t="s">
        <v>733</v>
      </c>
      <c r="F191" s="160" t="s">
        <v>734</v>
      </c>
      <c r="G191" s="158"/>
      <c r="H191" s="158"/>
      <c r="I191" s="161"/>
      <c r="J191" s="162">
        <f>BK191</f>
        <v>0</v>
      </c>
      <c r="K191" s="158"/>
      <c r="L191" s="163"/>
      <c r="M191" s="164"/>
      <c r="N191" s="165"/>
      <c r="O191" s="165"/>
      <c r="P191" s="166">
        <f>SUM(P192:P193)</f>
        <v>0</v>
      </c>
      <c r="Q191" s="165"/>
      <c r="R191" s="166">
        <f>SUM(R192:R193)</f>
        <v>0</v>
      </c>
      <c r="S191" s="165"/>
      <c r="T191" s="167">
        <f>SUM(T192:T193)</f>
        <v>0</v>
      </c>
      <c r="AR191" s="168" t="s">
        <v>152</v>
      </c>
      <c r="AT191" s="169" t="s">
        <v>73</v>
      </c>
      <c r="AU191" s="169" t="s">
        <v>74</v>
      </c>
      <c r="AY191" s="168" t="s">
        <v>144</v>
      </c>
      <c r="BK191" s="170">
        <f>SUM(BK192:BK193)</f>
        <v>0</v>
      </c>
    </row>
    <row r="192" spans="1:65" s="2" customFormat="1" ht="37.9" customHeight="1">
      <c r="A192" s="34"/>
      <c r="B192" s="35"/>
      <c r="C192" s="173" t="s">
        <v>460</v>
      </c>
      <c r="D192" s="173" t="s">
        <v>147</v>
      </c>
      <c r="E192" s="174" t="s">
        <v>735</v>
      </c>
      <c r="F192" s="175" t="s">
        <v>736</v>
      </c>
      <c r="G192" s="176" t="s">
        <v>737</v>
      </c>
      <c r="H192" s="177">
        <v>24</v>
      </c>
      <c r="I192" s="178"/>
      <c r="J192" s="177">
        <f>ROUND((ROUND(I192,2))*(ROUND(H192,2)),2)</f>
        <v>0</v>
      </c>
      <c r="K192" s="175" t="s">
        <v>151</v>
      </c>
      <c r="L192" s="39"/>
      <c r="M192" s="179" t="s">
        <v>18</v>
      </c>
      <c r="N192" s="180" t="s">
        <v>45</v>
      </c>
      <c r="O192" s="64"/>
      <c r="P192" s="181">
        <f>O192*H192</f>
        <v>0</v>
      </c>
      <c r="Q192" s="181">
        <v>0</v>
      </c>
      <c r="R192" s="181">
        <f>Q192*H192</f>
        <v>0</v>
      </c>
      <c r="S192" s="181">
        <v>0</v>
      </c>
      <c r="T192" s="182">
        <f>S192*H192</f>
        <v>0</v>
      </c>
      <c r="U192" s="34"/>
      <c r="V192" s="34"/>
      <c r="W192" s="34"/>
      <c r="X192" s="34"/>
      <c r="Y192" s="34"/>
      <c r="Z192" s="34"/>
      <c r="AA192" s="34"/>
      <c r="AB192" s="34"/>
      <c r="AC192" s="34"/>
      <c r="AD192" s="34"/>
      <c r="AE192" s="34"/>
      <c r="AR192" s="183" t="s">
        <v>913</v>
      </c>
      <c r="AT192" s="183" t="s">
        <v>147</v>
      </c>
      <c r="AU192" s="183" t="s">
        <v>82</v>
      </c>
      <c r="AY192" s="17" t="s">
        <v>144</v>
      </c>
      <c r="BE192" s="184">
        <f>IF(N192="základní",J192,0)</f>
        <v>0</v>
      </c>
      <c r="BF192" s="184">
        <f>IF(N192="snížená",J192,0)</f>
        <v>0</v>
      </c>
      <c r="BG192" s="184">
        <f>IF(N192="zákl. přenesená",J192,0)</f>
        <v>0</v>
      </c>
      <c r="BH192" s="184">
        <f>IF(N192="sníž. přenesená",J192,0)</f>
        <v>0</v>
      </c>
      <c r="BI192" s="184">
        <f>IF(N192="nulová",J192,0)</f>
        <v>0</v>
      </c>
      <c r="BJ192" s="17" t="s">
        <v>82</v>
      </c>
      <c r="BK192" s="184">
        <f>ROUND((ROUND(I192,2))*(ROUND(H192,2)),2)</f>
        <v>0</v>
      </c>
      <c r="BL192" s="17" t="s">
        <v>913</v>
      </c>
      <c r="BM192" s="183" t="s">
        <v>914</v>
      </c>
    </row>
    <row r="193" spans="1:47" s="2" customFormat="1">
      <c r="A193" s="34"/>
      <c r="B193" s="35"/>
      <c r="C193" s="36"/>
      <c r="D193" s="185" t="s">
        <v>154</v>
      </c>
      <c r="E193" s="36"/>
      <c r="F193" s="186" t="s">
        <v>740</v>
      </c>
      <c r="G193" s="36"/>
      <c r="H193" s="36"/>
      <c r="I193" s="187"/>
      <c r="J193" s="36"/>
      <c r="K193" s="36"/>
      <c r="L193" s="39"/>
      <c r="M193" s="234"/>
      <c r="N193" s="235"/>
      <c r="O193" s="236"/>
      <c r="P193" s="236"/>
      <c r="Q193" s="236"/>
      <c r="R193" s="236"/>
      <c r="S193" s="236"/>
      <c r="T193" s="237"/>
      <c r="U193" s="34"/>
      <c r="V193" s="34"/>
      <c r="W193" s="34"/>
      <c r="X193" s="34"/>
      <c r="Y193" s="34"/>
      <c r="Z193" s="34"/>
      <c r="AA193" s="34"/>
      <c r="AB193" s="34"/>
      <c r="AC193" s="34"/>
      <c r="AD193" s="34"/>
      <c r="AE193" s="34"/>
      <c r="AT193" s="17" t="s">
        <v>154</v>
      </c>
      <c r="AU193" s="17" t="s">
        <v>82</v>
      </c>
    </row>
    <row r="194" spans="1:47" s="2" customFormat="1" ht="6.95" customHeight="1">
      <c r="A194" s="34"/>
      <c r="B194" s="47"/>
      <c r="C194" s="48"/>
      <c r="D194" s="48"/>
      <c r="E194" s="48"/>
      <c r="F194" s="48"/>
      <c r="G194" s="48"/>
      <c r="H194" s="48"/>
      <c r="I194" s="48"/>
      <c r="J194" s="48"/>
      <c r="K194" s="48"/>
      <c r="L194" s="39"/>
      <c r="M194" s="34"/>
      <c r="O194" s="34"/>
      <c r="P194" s="34"/>
      <c r="Q194" s="34"/>
      <c r="R194" s="34"/>
      <c r="S194" s="34"/>
      <c r="T194" s="34"/>
      <c r="U194" s="34"/>
      <c r="V194" s="34"/>
      <c r="W194" s="34"/>
      <c r="X194" s="34"/>
      <c r="Y194" s="34"/>
      <c r="Z194" s="34"/>
      <c r="AA194" s="34"/>
      <c r="AB194" s="34"/>
      <c r="AC194" s="34"/>
      <c r="AD194" s="34"/>
      <c r="AE194" s="34"/>
    </row>
  </sheetData>
  <sheetProtection algorithmName="SHA-512" hashValue="XCQlRDVIrltRzP5+eeYjoqayPusqgaZQujtehxuqnV3/BcUuvIMAPWfbDlQr6HEHtX/Wu89CZ478tKElxylKmg==" saltValue="A36qXEQBdvFEMUWlImKTFQ==" spinCount="100000" sheet="1" objects="1" scenarios="1"/>
  <autoFilter ref="C89:K193" xr:uid="{00000000-0009-0000-0000-000003000000}"/>
  <mergeCells count="9">
    <mergeCell ref="E50:H50"/>
    <mergeCell ref="E80:H80"/>
    <mergeCell ref="E82:H82"/>
    <mergeCell ref="L2:V2"/>
    <mergeCell ref="E7:H7"/>
    <mergeCell ref="E9:H9"/>
    <mergeCell ref="E18:H18"/>
    <mergeCell ref="E27:H27"/>
    <mergeCell ref="E48:H48"/>
  </mergeCells>
  <hyperlinks>
    <hyperlink ref="F193" r:id="rId1" xr:uid="{00000000-0004-0000-03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2:BM120"/>
  <sheetViews>
    <sheetView showGridLines="0" tabSelected="1" topLeftCell="A83" workbookViewId="0">
      <selection activeCell="L89" sqref="L89"/>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93</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100</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DP08 = E1P6 + E1P7</v>
      </c>
      <c r="F7" s="282"/>
      <c r="G7" s="282"/>
      <c r="H7" s="282"/>
      <c r="L7" s="20"/>
    </row>
    <row r="8" spans="1:46" s="2" customFormat="1" ht="12" customHeight="1">
      <c r="A8" s="34"/>
      <c r="B8" s="39"/>
      <c r="C8" s="34"/>
      <c r="D8" s="105" t="s">
        <v>101</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915</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916</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104</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ROUND(J86, 2)</f>
        <v>337155</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ROUND((SUM(BE86:BE119)),  2)</f>
        <v>337155</v>
      </c>
      <c r="G33" s="34"/>
      <c r="H33" s="34"/>
      <c r="I33" s="118">
        <v>0.21</v>
      </c>
      <c r="J33" s="117">
        <f>ROUND(((SUM(BE86:BE119))*I33),  2)</f>
        <v>70802.55</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ROUND((SUM(BF86:BF119)),  2)</f>
        <v>0</v>
      </c>
      <c r="G34" s="34"/>
      <c r="H34" s="34"/>
      <c r="I34" s="118">
        <v>0.15</v>
      </c>
      <c r="J34" s="117">
        <f>ROUND(((SUM(BF86:BF119))*I34),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ROUND((SUM(BG86:BG119)),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ROUND((SUM(BH86:BH119)),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ROUND((SUM(BI86:BI119)),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407957.55</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105</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DP08 = E1P6 + E1P7</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101</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D1.4.4 - Elektroinstalace - DP08</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Ing. Tomáš Dolejší,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106</v>
      </c>
      <c r="D57" s="131"/>
      <c r="E57" s="131"/>
      <c r="F57" s="131"/>
      <c r="G57" s="131"/>
      <c r="H57" s="131"/>
      <c r="I57" s="131"/>
      <c r="J57" s="132" t="s">
        <v>107</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J86</f>
        <v>337155</v>
      </c>
      <c r="K59" s="36"/>
      <c r="L59" s="106"/>
      <c r="S59" s="34"/>
      <c r="T59" s="34"/>
      <c r="U59" s="34"/>
      <c r="V59" s="34"/>
      <c r="W59" s="34"/>
      <c r="X59" s="34"/>
      <c r="Y59" s="34"/>
      <c r="Z59" s="34"/>
      <c r="AA59" s="34"/>
      <c r="AB59" s="34"/>
      <c r="AC59" s="34"/>
      <c r="AD59" s="34"/>
      <c r="AE59" s="34"/>
      <c r="AU59" s="17" t="s">
        <v>108</v>
      </c>
    </row>
    <row r="60" spans="1:47" s="9" customFormat="1" ht="24.95" customHeight="1">
      <c r="B60" s="134"/>
      <c r="C60" s="135"/>
      <c r="D60" s="136" t="s">
        <v>917</v>
      </c>
      <c r="E60" s="137"/>
      <c r="F60" s="137"/>
      <c r="G60" s="137"/>
      <c r="H60" s="137"/>
      <c r="I60" s="137"/>
      <c r="J60" s="138">
        <f>J87</f>
        <v>0</v>
      </c>
      <c r="K60" s="135"/>
      <c r="L60" s="139"/>
    </row>
    <row r="61" spans="1:47" s="9" customFormat="1" ht="24.95" customHeight="1">
      <c r="B61" s="134"/>
      <c r="C61" s="135"/>
      <c r="D61" s="136" t="s">
        <v>918</v>
      </c>
      <c r="E61" s="137"/>
      <c r="F61" s="137"/>
      <c r="G61" s="137"/>
      <c r="H61" s="137"/>
      <c r="I61" s="137"/>
      <c r="J61" s="138">
        <f>J90</f>
        <v>312495</v>
      </c>
      <c r="K61" s="135"/>
      <c r="L61" s="139"/>
    </row>
    <row r="62" spans="1:47" s="9" customFormat="1" ht="24.95" customHeight="1">
      <c r="B62" s="134"/>
      <c r="C62" s="135"/>
      <c r="D62" s="136" t="s">
        <v>919</v>
      </c>
      <c r="E62" s="137"/>
      <c r="F62" s="137"/>
      <c r="G62" s="137"/>
      <c r="H62" s="137"/>
      <c r="I62" s="137"/>
      <c r="J62" s="138">
        <f>J97</f>
        <v>0</v>
      </c>
      <c r="K62" s="135"/>
      <c r="L62" s="139"/>
    </row>
    <row r="63" spans="1:47" s="9" customFormat="1" ht="24.95" customHeight="1">
      <c r="B63" s="134"/>
      <c r="C63" s="135"/>
      <c r="D63" s="136" t="s">
        <v>920</v>
      </c>
      <c r="E63" s="137"/>
      <c r="F63" s="137"/>
      <c r="G63" s="137"/>
      <c r="H63" s="137"/>
      <c r="I63" s="137"/>
      <c r="J63" s="138">
        <f>J102</f>
        <v>24660</v>
      </c>
      <c r="K63" s="135"/>
      <c r="L63" s="139"/>
    </row>
    <row r="64" spans="1:47" s="9" customFormat="1" ht="24.95" customHeight="1">
      <c r="B64" s="134"/>
      <c r="C64" s="135"/>
      <c r="D64" s="136" t="s">
        <v>673</v>
      </c>
      <c r="E64" s="137"/>
      <c r="F64" s="137"/>
      <c r="G64" s="137"/>
      <c r="H64" s="137"/>
      <c r="I64" s="137"/>
      <c r="J64" s="138">
        <f>J112</f>
        <v>0</v>
      </c>
      <c r="K64" s="135"/>
      <c r="L64" s="139"/>
    </row>
    <row r="65" spans="1:31" s="9" customFormat="1" ht="24.95" customHeight="1">
      <c r="B65" s="134"/>
      <c r="C65" s="135"/>
      <c r="D65" s="136" t="s">
        <v>123</v>
      </c>
      <c r="E65" s="137"/>
      <c r="F65" s="137"/>
      <c r="G65" s="137"/>
      <c r="H65" s="137"/>
      <c r="I65" s="137"/>
      <c r="J65" s="138">
        <f>J115</f>
        <v>0</v>
      </c>
      <c r="K65" s="135"/>
      <c r="L65" s="139"/>
    </row>
    <row r="66" spans="1:31" s="10" customFormat="1" ht="19.899999999999999" customHeight="1">
      <c r="B66" s="140"/>
      <c r="C66" s="141"/>
      <c r="D66" s="142" t="s">
        <v>128</v>
      </c>
      <c r="E66" s="143"/>
      <c r="F66" s="143"/>
      <c r="G66" s="143"/>
      <c r="H66" s="143"/>
      <c r="I66" s="143"/>
      <c r="J66" s="144">
        <f>J116</f>
        <v>0</v>
      </c>
      <c r="K66" s="141"/>
      <c r="L66" s="145"/>
    </row>
    <row r="67" spans="1:31" s="2" customFormat="1" ht="21.75" customHeight="1">
      <c r="A67" s="34"/>
      <c r="B67" s="35"/>
      <c r="C67" s="36"/>
      <c r="D67" s="36"/>
      <c r="E67" s="36"/>
      <c r="F67" s="36"/>
      <c r="G67" s="36"/>
      <c r="H67" s="36"/>
      <c r="I67" s="36"/>
      <c r="J67" s="36"/>
      <c r="K67" s="36"/>
      <c r="L67" s="106"/>
      <c r="S67" s="34"/>
      <c r="T67" s="34"/>
      <c r="U67" s="34"/>
      <c r="V67" s="34"/>
      <c r="W67" s="34"/>
      <c r="X67" s="34"/>
      <c r="Y67" s="34"/>
      <c r="Z67" s="34"/>
      <c r="AA67" s="34"/>
      <c r="AB67" s="34"/>
      <c r="AC67" s="34"/>
      <c r="AD67" s="34"/>
      <c r="AE67" s="34"/>
    </row>
    <row r="68" spans="1:31" s="2" customFormat="1" ht="6.95" customHeight="1">
      <c r="A68" s="34"/>
      <c r="B68" s="47"/>
      <c r="C68" s="48"/>
      <c r="D68" s="48"/>
      <c r="E68" s="48"/>
      <c r="F68" s="48"/>
      <c r="G68" s="48"/>
      <c r="H68" s="48"/>
      <c r="I68" s="48"/>
      <c r="J68" s="48"/>
      <c r="K68" s="48"/>
      <c r="L68" s="106"/>
      <c r="S68" s="34"/>
      <c r="T68" s="34"/>
      <c r="U68" s="34"/>
      <c r="V68" s="34"/>
      <c r="W68" s="34"/>
      <c r="X68" s="34"/>
      <c r="Y68" s="34"/>
      <c r="Z68" s="34"/>
      <c r="AA68" s="34"/>
      <c r="AB68" s="34"/>
      <c r="AC68" s="34"/>
      <c r="AD68" s="34"/>
      <c r="AE68" s="34"/>
    </row>
    <row r="72" spans="1:31" s="2" customFormat="1" ht="6.95" customHeight="1">
      <c r="A72" s="34"/>
      <c r="B72" s="49"/>
      <c r="C72" s="50"/>
      <c r="D72" s="50"/>
      <c r="E72" s="50"/>
      <c r="F72" s="50"/>
      <c r="G72" s="50"/>
      <c r="H72" s="50"/>
      <c r="I72" s="50"/>
      <c r="J72" s="50"/>
      <c r="K72" s="50"/>
      <c r="L72" s="106"/>
      <c r="S72" s="34"/>
      <c r="T72" s="34"/>
      <c r="U72" s="34"/>
      <c r="V72" s="34"/>
      <c r="W72" s="34"/>
      <c r="X72" s="34"/>
      <c r="Y72" s="34"/>
      <c r="Z72" s="34"/>
      <c r="AA72" s="34"/>
      <c r="AB72" s="34"/>
      <c r="AC72" s="34"/>
      <c r="AD72" s="34"/>
      <c r="AE72" s="34"/>
    </row>
    <row r="73" spans="1:31" s="2" customFormat="1" ht="24.95" customHeight="1">
      <c r="A73" s="34"/>
      <c r="B73" s="35"/>
      <c r="C73" s="23" t="s">
        <v>129</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6.95" customHeight="1">
      <c r="A74" s="34"/>
      <c r="B74" s="35"/>
      <c r="C74" s="36"/>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15</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79" t="str">
        <f>E7</f>
        <v>Dochlazení administrativních prostor ČNB - DP08 = E1P6 + E1P7</v>
      </c>
      <c r="F76" s="280"/>
      <c r="G76" s="280"/>
      <c r="H76" s="280"/>
      <c r="I76" s="36"/>
      <c r="J76" s="36"/>
      <c r="K76" s="36"/>
      <c r="L76" s="106"/>
      <c r="S76" s="34"/>
      <c r="T76" s="34"/>
      <c r="U76" s="34"/>
      <c r="V76" s="34"/>
      <c r="W76" s="34"/>
      <c r="X76" s="34"/>
      <c r="Y76" s="34"/>
      <c r="Z76" s="34"/>
      <c r="AA76" s="34"/>
      <c r="AB76" s="34"/>
      <c r="AC76" s="34"/>
      <c r="AD76" s="34"/>
      <c r="AE76" s="34"/>
    </row>
    <row r="77" spans="1:31" s="2" customFormat="1" ht="12" customHeight="1">
      <c r="A77" s="34"/>
      <c r="B77" s="35"/>
      <c r="C77" s="29" t="s">
        <v>101</v>
      </c>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6.5" customHeight="1">
      <c r="A78" s="34"/>
      <c r="B78" s="35"/>
      <c r="C78" s="36"/>
      <c r="D78" s="36"/>
      <c r="E78" s="258" t="str">
        <f>E9</f>
        <v>D1.4.4 - Elektroinstalace - DP08</v>
      </c>
      <c r="F78" s="278"/>
      <c r="G78" s="278"/>
      <c r="H78" s="278"/>
      <c r="I78" s="36"/>
      <c r="J78" s="36"/>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2" customHeight="1">
      <c r="A80" s="34"/>
      <c r="B80" s="35"/>
      <c r="C80" s="29" t="s">
        <v>20</v>
      </c>
      <c r="D80" s="36"/>
      <c r="E80" s="36"/>
      <c r="F80" s="27" t="str">
        <f>F12</f>
        <v>Česká národní banka, Na příkopě 864/28, 110 00 Pra</v>
      </c>
      <c r="G80" s="36"/>
      <c r="H80" s="36"/>
      <c r="I80" s="29" t="s">
        <v>22</v>
      </c>
      <c r="J80" s="59" t="str">
        <f>IF(J12="","",J12)</f>
        <v>1. 5. 2023</v>
      </c>
      <c r="K80" s="36"/>
      <c r="L80" s="106"/>
      <c r="S80" s="34"/>
      <c r="T80" s="34"/>
      <c r="U80" s="34"/>
      <c r="V80" s="34"/>
      <c r="W80" s="34"/>
      <c r="X80" s="34"/>
      <c r="Y80" s="34"/>
      <c r="Z80" s="34"/>
      <c r="AA80" s="34"/>
      <c r="AB80" s="34"/>
      <c r="AC80" s="34"/>
      <c r="AD80" s="34"/>
      <c r="AE80" s="34"/>
    </row>
    <row r="81" spans="1:65" s="2" customFormat="1" ht="6.95" customHeight="1">
      <c r="A81" s="34"/>
      <c r="B81" s="35"/>
      <c r="C81" s="36"/>
      <c r="D81" s="36"/>
      <c r="E81" s="36"/>
      <c r="F81" s="36"/>
      <c r="G81" s="36"/>
      <c r="H81" s="36"/>
      <c r="I81" s="36"/>
      <c r="J81" s="36"/>
      <c r="K81" s="36"/>
      <c r="L81" s="106"/>
      <c r="S81" s="34"/>
      <c r="T81" s="34"/>
      <c r="U81" s="34"/>
      <c r="V81" s="34"/>
      <c r="W81" s="34"/>
      <c r="X81" s="34"/>
      <c r="Y81" s="34"/>
      <c r="Z81" s="34"/>
      <c r="AA81" s="34"/>
      <c r="AB81" s="34"/>
      <c r="AC81" s="34"/>
      <c r="AD81" s="34"/>
      <c r="AE81" s="34"/>
    </row>
    <row r="82" spans="1:65" s="2" customFormat="1" ht="15.2" customHeight="1">
      <c r="A82" s="34"/>
      <c r="B82" s="35"/>
      <c r="C82" s="29" t="s">
        <v>24</v>
      </c>
      <c r="D82" s="36"/>
      <c r="E82" s="36"/>
      <c r="F82" s="27" t="str">
        <f>E15</f>
        <v>ČESKÁ NÁRODNÍ BANKA</v>
      </c>
      <c r="G82" s="36"/>
      <c r="H82" s="36"/>
      <c r="I82" s="29" t="s">
        <v>32</v>
      </c>
      <c r="J82" s="32" t="str">
        <f>E21</f>
        <v>Bohemik s.r.o.</v>
      </c>
      <c r="K82" s="36"/>
      <c r="L82" s="106"/>
      <c r="S82" s="34"/>
      <c r="T82" s="34"/>
      <c r="U82" s="34"/>
      <c r="V82" s="34"/>
      <c r="W82" s="34"/>
      <c r="X82" s="34"/>
      <c r="Y82" s="34"/>
      <c r="Z82" s="34"/>
      <c r="AA82" s="34"/>
      <c r="AB82" s="34"/>
      <c r="AC82" s="34"/>
      <c r="AD82" s="34"/>
      <c r="AE82" s="34"/>
    </row>
    <row r="83" spans="1:65" s="2" customFormat="1" ht="25.7" customHeight="1">
      <c r="A83" s="34"/>
      <c r="B83" s="35"/>
      <c r="C83" s="29" t="s">
        <v>30</v>
      </c>
      <c r="D83" s="36"/>
      <c r="E83" s="36"/>
      <c r="F83" s="27" t="str">
        <f>IF(E18="","",E18)</f>
        <v>Vyplň údaj</v>
      </c>
      <c r="G83" s="36"/>
      <c r="H83" s="36"/>
      <c r="I83" s="29" t="s">
        <v>37</v>
      </c>
      <c r="J83" s="32" t="str">
        <f>E24</f>
        <v>Ing. Tomáš Dolejší, B.Hudová</v>
      </c>
      <c r="K83" s="36"/>
      <c r="L83" s="106"/>
      <c r="S83" s="34"/>
      <c r="T83" s="34"/>
      <c r="U83" s="34"/>
      <c r="V83" s="34"/>
      <c r="W83" s="34"/>
      <c r="X83" s="34"/>
      <c r="Y83" s="34"/>
      <c r="Z83" s="34"/>
      <c r="AA83" s="34"/>
      <c r="AB83" s="34"/>
      <c r="AC83" s="34"/>
      <c r="AD83" s="34"/>
      <c r="AE83" s="34"/>
    </row>
    <row r="84" spans="1:65" s="2" customFormat="1" ht="10.35" customHeight="1">
      <c r="A84" s="34"/>
      <c r="B84" s="35"/>
      <c r="C84" s="36"/>
      <c r="D84" s="36"/>
      <c r="E84" s="36"/>
      <c r="F84" s="36"/>
      <c r="G84" s="36"/>
      <c r="H84" s="36"/>
      <c r="I84" s="36"/>
      <c r="J84" s="36"/>
      <c r="K84" s="36"/>
      <c r="L84" s="106"/>
      <c r="S84" s="34"/>
      <c r="T84" s="34"/>
      <c r="U84" s="34"/>
      <c r="V84" s="34"/>
      <c r="W84" s="34"/>
      <c r="X84" s="34"/>
      <c r="Y84" s="34"/>
      <c r="Z84" s="34"/>
      <c r="AA84" s="34"/>
      <c r="AB84" s="34"/>
      <c r="AC84" s="34"/>
      <c r="AD84" s="34"/>
      <c r="AE84" s="34"/>
    </row>
    <row r="85" spans="1:65" s="11" customFormat="1" ht="29.25" customHeight="1">
      <c r="A85" s="146"/>
      <c r="B85" s="147"/>
      <c r="C85" s="148" t="s">
        <v>130</v>
      </c>
      <c r="D85" s="149" t="s">
        <v>59</v>
      </c>
      <c r="E85" s="149" t="s">
        <v>55</v>
      </c>
      <c r="F85" s="149" t="s">
        <v>56</v>
      </c>
      <c r="G85" s="149" t="s">
        <v>131</v>
      </c>
      <c r="H85" s="149" t="s">
        <v>132</v>
      </c>
      <c r="I85" s="149" t="s">
        <v>133</v>
      </c>
      <c r="J85" s="149" t="s">
        <v>107</v>
      </c>
      <c r="K85" s="150" t="s">
        <v>134</v>
      </c>
      <c r="L85" s="151"/>
      <c r="M85" s="68" t="s">
        <v>18</v>
      </c>
      <c r="N85" s="69" t="s">
        <v>44</v>
      </c>
      <c r="O85" s="69" t="s">
        <v>135</v>
      </c>
      <c r="P85" s="69" t="s">
        <v>136</v>
      </c>
      <c r="Q85" s="69" t="s">
        <v>137</v>
      </c>
      <c r="R85" s="69" t="s">
        <v>138</v>
      </c>
      <c r="S85" s="69" t="s">
        <v>139</v>
      </c>
      <c r="T85" s="70" t="s">
        <v>140</v>
      </c>
      <c r="U85" s="146"/>
      <c r="V85" s="146"/>
      <c r="W85" s="146"/>
      <c r="X85" s="146"/>
      <c r="Y85" s="146"/>
      <c r="Z85" s="146"/>
      <c r="AA85" s="146"/>
      <c r="AB85" s="146"/>
      <c r="AC85" s="146"/>
      <c r="AD85" s="146"/>
      <c r="AE85" s="146"/>
    </row>
    <row r="86" spans="1:65" s="2" customFormat="1" ht="22.9" customHeight="1">
      <c r="A86" s="34"/>
      <c r="B86" s="35"/>
      <c r="C86" s="75" t="s">
        <v>141</v>
      </c>
      <c r="D86" s="36"/>
      <c r="E86" s="36"/>
      <c r="F86" s="36"/>
      <c r="G86" s="36"/>
      <c r="H86" s="36"/>
      <c r="I86" s="36"/>
      <c r="J86" s="152">
        <f>BK86</f>
        <v>337155</v>
      </c>
      <c r="K86" s="36"/>
      <c r="L86" s="39"/>
      <c r="M86" s="71"/>
      <c r="N86" s="153"/>
      <c r="O86" s="72"/>
      <c r="P86" s="154">
        <f>P87+P90+P97+P102+P112+P115</f>
        <v>0</v>
      </c>
      <c r="Q86" s="72"/>
      <c r="R86" s="154">
        <f>R87+R90+R97+R102+R112+R115</f>
        <v>0</v>
      </c>
      <c r="S86" s="72"/>
      <c r="T86" s="155">
        <f>T87+T90+T97+T102+T112+T115</f>
        <v>0</v>
      </c>
      <c r="U86" s="34"/>
      <c r="V86" s="34"/>
      <c r="W86" s="34"/>
      <c r="X86" s="34"/>
      <c r="Y86" s="34"/>
      <c r="Z86" s="34"/>
      <c r="AA86" s="34"/>
      <c r="AB86" s="34"/>
      <c r="AC86" s="34"/>
      <c r="AD86" s="34"/>
      <c r="AE86" s="34"/>
      <c r="AT86" s="17" t="s">
        <v>73</v>
      </c>
      <c r="AU86" s="17" t="s">
        <v>108</v>
      </c>
      <c r="BK86" s="156">
        <f>BK87+BK90+BK97+BK102+BK112+BK115</f>
        <v>337155</v>
      </c>
    </row>
    <row r="87" spans="1:65" s="12" customFormat="1" ht="25.9" customHeight="1">
      <c r="B87" s="157"/>
      <c r="C87" s="158"/>
      <c r="D87" s="159" t="s">
        <v>73</v>
      </c>
      <c r="E87" s="160" t="s">
        <v>921</v>
      </c>
      <c r="F87" s="160" t="s">
        <v>922</v>
      </c>
      <c r="G87" s="158"/>
      <c r="H87" s="158"/>
      <c r="I87" s="161"/>
      <c r="J87" s="162">
        <f>BK87</f>
        <v>0</v>
      </c>
      <c r="K87" s="158"/>
      <c r="L87" s="163"/>
      <c r="M87" s="164"/>
      <c r="N87" s="165"/>
      <c r="O87" s="165"/>
      <c r="P87" s="166">
        <f>SUM(P88:P89)</f>
        <v>0</v>
      </c>
      <c r="Q87" s="165"/>
      <c r="R87" s="166">
        <f>SUM(R88:R89)</f>
        <v>0</v>
      </c>
      <c r="S87" s="165"/>
      <c r="T87" s="167">
        <f>SUM(T88:T89)</f>
        <v>0</v>
      </c>
      <c r="AR87" s="168" t="s">
        <v>82</v>
      </c>
      <c r="AT87" s="169" t="s">
        <v>73</v>
      </c>
      <c r="AU87" s="169" t="s">
        <v>74</v>
      </c>
      <c r="AY87" s="168" t="s">
        <v>144</v>
      </c>
      <c r="BK87" s="170">
        <f>SUM(BK88:BK89)</f>
        <v>0</v>
      </c>
    </row>
    <row r="88" spans="1:65" s="2" customFormat="1" ht="16.5" customHeight="1">
      <c r="A88" s="34"/>
      <c r="B88" s="35"/>
      <c r="C88" s="173" t="s">
        <v>82</v>
      </c>
      <c r="D88" s="173" t="s">
        <v>147</v>
      </c>
      <c r="E88" s="174" t="s">
        <v>923</v>
      </c>
      <c r="F88" s="175" t="s">
        <v>924</v>
      </c>
      <c r="G88" s="176" t="s">
        <v>763</v>
      </c>
      <c r="H88" s="177">
        <v>1</v>
      </c>
      <c r="I88" s="178"/>
      <c r="J88" s="177">
        <f>ROUND((ROUND(I88,2))*(ROUND(H88,2)),2)</f>
        <v>0</v>
      </c>
      <c r="K88" s="175" t="s">
        <v>247</v>
      </c>
      <c r="L88" s="39"/>
      <c r="M88" s="179" t="s">
        <v>18</v>
      </c>
      <c r="N88" s="180" t="s">
        <v>45</v>
      </c>
      <c r="O88" s="64"/>
      <c r="P88" s="181">
        <f>O88*H88</f>
        <v>0</v>
      </c>
      <c r="Q88" s="181">
        <v>0</v>
      </c>
      <c r="R88" s="181">
        <f>Q88*H88</f>
        <v>0</v>
      </c>
      <c r="S88" s="181">
        <v>0</v>
      </c>
      <c r="T88" s="182">
        <f>S88*H88</f>
        <v>0</v>
      </c>
      <c r="U88" s="34"/>
      <c r="V88" s="34"/>
      <c r="W88" s="34"/>
      <c r="X88" s="34"/>
      <c r="Y88" s="34"/>
      <c r="Z88" s="34"/>
      <c r="AA88" s="34"/>
      <c r="AB88" s="34"/>
      <c r="AC88" s="34"/>
      <c r="AD88" s="34"/>
      <c r="AE88" s="34"/>
      <c r="AR88" s="183" t="s">
        <v>152</v>
      </c>
      <c r="AT88" s="183" t="s">
        <v>147</v>
      </c>
      <c r="AU88" s="183" t="s">
        <v>82</v>
      </c>
      <c r="AY88" s="17" t="s">
        <v>144</v>
      </c>
      <c r="BE88" s="184">
        <f>IF(N88="základní",J88,0)</f>
        <v>0</v>
      </c>
      <c r="BF88" s="184">
        <f>IF(N88="snížená",J88,0)</f>
        <v>0</v>
      </c>
      <c r="BG88" s="184">
        <f>IF(N88="zákl. přenesená",J88,0)</f>
        <v>0</v>
      </c>
      <c r="BH88" s="184">
        <f>IF(N88="sníž. přenesená",J88,0)</f>
        <v>0</v>
      </c>
      <c r="BI88" s="184">
        <f>IF(N88="nulová",J88,0)</f>
        <v>0</v>
      </c>
      <c r="BJ88" s="17" t="s">
        <v>82</v>
      </c>
      <c r="BK88" s="184">
        <f>ROUND((ROUND(I88,2))*(ROUND(H88,2)),2)</f>
        <v>0</v>
      </c>
      <c r="BL88" s="17" t="s">
        <v>152</v>
      </c>
      <c r="BM88" s="183" t="s">
        <v>84</v>
      </c>
    </row>
    <row r="89" spans="1:65" s="2" customFormat="1" ht="39">
      <c r="A89" s="34"/>
      <c r="B89" s="35"/>
      <c r="C89" s="36"/>
      <c r="D89" s="192" t="s">
        <v>455</v>
      </c>
      <c r="E89" s="36"/>
      <c r="F89" s="233" t="s">
        <v>925</v>
      </c>
      <c r="G89" s="36"/>
      <c r="H89" s="36"/>
      <c r="I89" s="187"/>
      <c r="J89" s="36"/>
      <c r="K89" s="36"/>
      <c r="L89" s="39"/>
      <c r="M89" s="188"/>
      <c r="N89" s="189"/>
      <c r="O89" s="64"/>
      <c r="P89" s="64"/>
      <c r="Q89" s="64"/>
      <c r="R89" s="64"/>
      <c r="S89" s="64"/>
      <c r="T89" s="65"/>
      <c r="U89" s="34"/>
      <c r="V89" s="34"/>
      <c r="W89" s="34"/>
      <c r="X89" s="34"/>
      <c r="Y89" s="34"/>
      <c r="Z89" s="34"/>
      <c r="AA89" s="34"/>
      <c r="AB89" s="34"/>
      <c r="AC89" s="34"/>
      <c r="AD89" s="34"/>
      <c r="AE89" s="34"/>
      <c r="AT89" s="17" t="s">
        <v>455</v>
      </c>
      <c r="AU89" s="17" t="s">
        <v>82</v>
      </c>
    </row>
    <row r="90" spans="1:65" s="12" customFormat="1" ht="25.9" customHeight="1">
      <c r="B90" s="157"/>
      <c r="C90" s="158"/>
      <c r="D90" s="159" t="s">
        <v>73</v>
      </c>
      <c r="E90" s="160" t="s">
        <v>759</v>
      </c>
      <c r="F90" s="160" t="s">
        <v>926</v>
      </c>
      <c r="G90" s="158"/>
      <c r="H90" s="158"/>
      <c r="I90" s="161"/>
      <c r="J90" s="162">
        <f>BK90</f>
        <v>312495</v>
      </c>
      <c r="K90" s="158"/>
      <c r="L90" s="163"/>
      <c r="M90" s="164"/>
      <c r="N90" s="165"/>
      <c r="O90" s="165"/>
      <c r="P90" s="166">
        <f>SUM(P91:P96)</f>
        <v>0</v>
      </c>
      <c r="Q90" s="165"/>
      <c r="R90" s="166">
        <f>SUM(R91:R96)</f>
        <v>0</v>
      </c>
      <c r="S90" s="165"/>
      <c r="T90" s="167">
        <f>SUM(T91:T96)</f>
        <v>0</v>
      </c>
      <c r="AR90" s="168" t="s">
        <v>82</v>
      </c>
      <c r="AT90" s="169" t="s">
        <v>73</v>
      </c>
      <c r="AU90" s="169" t="s">
        <v>74</v>
      </c>
      <c r="AY90" s="168" t="s">
        <v>144</v>
      </c>
      <c r="BK90" s="170">
        <f>SUM(BK91:BK96)</f>
        <v>312495</v>
      </c>
    </row>
    <row r="91" spans="1:65" s="2" customFormat="1" ht="16.5" customHeight="1">
      <c r="A91" s="34"/>
      <c r="B91" s="35"/>
      <c r="C91" s="173" t="s">
        <v>84</v>
      </c>
      <c r="D91" s="173" t="s">
        <v>147</v>
      </c>
      <c r="E91" s="174" t="s">
        <v>927</v>
      </c>
      <c r="F91" s="175" t="s">
        <v>928</v>
      </c>
      <c r="G91" s="176" t="s">
        <v>763</v>
      </c>
      <c r="H91" s="177">
        <v>1</v>
      </c>
      <c r="I91" s="177">
        <v>5790</v>
      </c>
      <c r="J91" s="177">
        <f>ROUND((ROUND(I91,2))*(ROUND(H91,2)),2)</f>
        <v>5790</v>
      </c>
      <c r="K91" s="175" t="s">
        <v>247</v>
      </c>
      <c r="L91" s="39"/>
      <c r="M91" s="179" t="s">
        <v>18</v>
      </c>
      <c r="N91" s="180" t="s">
        <v>45</v>
      </c>
      <c r="O91" s="64"/>
      <c r="P91" s="181">
        <f>O91*H91</f>
        <v>0</v>
      </c>
      <c r="Q91" s="181">
        <v>0</v>
      </c>
      <c r="R91" s="181">
        <f>Q91*H91</f>
        <v>0</v>
      </c>
      <c r="S91" s="181">
        <v>0</v>
      </c>
      <c r="T91" s="182">
        <f>S91*H91</f>
        <v>0</v>
      </c>
      <c r="U91" s="34"/>
      <c r="V91" s="34"/>
      <c r="W91" s="34"/>
      <c r="X91" s="34"/>
      <c r="Y91" s="34"/>
      <c r="Z91" s="34"/>
      <c r="AA91" s="34"/>
      <c r="AB91" s="34"/>
      <c r="AC91" s="34"/>
      <c r="AD91" s="34"/>
      <c r="AE91" s="34"/>
      <c r="AR91" s="183" t="s">
        <v>152</v>
      </c>
      <c r="AT91" s="183" t="s">
        <v>147</v>
      </c>
      <c r="AU91" s="183" t="s">
        <v>82</v>
      </c>
      <c r="AY91" s="17" t="s">
        <v>144</v>
      </c>
      <c r="BE91" s="184">
        <f>IF(N91="základní",J91,0)</f>
        <v>5790</v>
      </c>
      <c r="BF91" s="184">
        <f>IF(N91="snížená",J91,0)</f>
        <v>0</v>
      </c>
      <c r="BG91" s="184">
        <f>IF(N91="zákl. přenesená",J91,0)</f>
        <v>0</v>
      </c>
      <c r="BH91" s="184">
        <f>IF(N91="sníž. přenesená",J91,0)</f>
        <v>0</v>
      </c>
      <c r="BI91" s="184">
        <f>IF(N91="nulová",J91,0)</f>
        <v>0</v>
      </c>
      <c r="BJ91" s="17" t="s">
        <v>82</v>
      </c>
      <c r="BK91" s="184">
        <f>ROUND((ROUND(I91,2))*(ROUND(H91,2)),2)</f>
        <v>5790</v>
      </c>
      <c r="BL91" s="17" t="s">
        <v>152</v>
      </c>
      <c r="BM91" s="183" t="s">
        <v>929</v>
      </c>
    </row>
    <row r="92" spans="1:65" s="2" customFormat="1" ht="48.75">
      <c r="A92" s="34"/>
      <c r="B92" s="35"/>
      <c r="C92" s="36"/>
      <c r="D92" s="192" t="s">
        <v>455</v>
      </c>
      <c r="E92" s="36"/>
      <c r="F92" s="233" t="s">
        <v>930</v>
      </c>
      <c r="G92" s="36"/>
      <c r="H92" s="36"/>
      <c r="I92" s="289"/>
      <c r="J92" s="36"/>
      <c r="K92" s="36"/>
      <c r="L92" s="39"/>
      <c r="M92" s="188"/>
      <c r="N92" s="189"/>
      <c r="O92" s="64"/>
      <c r="P92" s="64"/>
      <c r="Q92" s="64"/>
      <c r="R92" s="64"/>
      <c r="S92" s="64"/>
      <c r="T92" s="65"/>
      <c r="U92" s="34"/>
      <c r="V92" s="34"/>
      <c r="W92" s="34"/>
      <c r="X92" s="34"/>
      <c r="Y92" s="34"/>
      <c r="Z92" s="34"/>
      <c r="AA92" s="34"/>
      <c r="AB92" s="34"/>
      <c r="AC92" s="34"/>
      <c r="AD92" s="34"/>
      <c r="AE92" s="34"/>
      <c r="AT92" s="17" t="s">
        <v>455</v>
      </c>
      <c r="AU92" s="17" t="s">
        <v>82</v>
      </c>
    </row>
    <row r="93" spans="1:65" s="2" customFormat="1" ht="16.5" customHeight="1">
      <c r="A93" s="34"/>
      <c r="B93" s="35"/>
      <c r="C93" s="173" t="s">
        <v>145</v>
      </c>
      <c r="D93" s="173" t="s">
        <v>147</v>
      </c>
      <c r="E93" s="174" t="s">
        <v>931</v>
      </c>
      <c r="F93" s="175" t="s">
        <v>932</v>
      </c>
      <c r="G93" s="176" t="s">
        <v>763</v>
      </c>
      <c r="H93" s="177">
        <v>23</v>
      </c>
      <c r="I93" s="177">
        <v>13300</v>
      </c>
      <c r="J93" s="177">
        <f>ROUND((ROUND(I93,2))*(ROUND(H93,2)),2)</f>
        <v>305900</v>
      </c>
      <c r="K93" s="175" t="s">
        <v>247</v>
      </c>
      <c r="L93" s="39"/>
      <c r="M93" s="179" t="s">
        <v>18</v>
      </c>
      <c r="N93" s="180" t="s">
        <v>45</v>
      </c>
      <c r="O93" s="64"/>
      <c r="P93" s="181">
        <f>O93*H93</f>
        <v>0</v>
      </c>
      <c r="Q93" s="181">
        <v>0</v>
      </c>
      <c r="R93" s="181">
        <f>Q93*H93</f>
        <v>0</v>
      </c>
      <c r="S93" s="181">
        <v>0</v>
      </c>
      <c r="T93" s="182">
        <f>S93*H93</f>
        <v>0</v>
      </c>
      <c r="U93" s="34"/>
      <c r="V93" s="34"/>
      <c r="W93" s="34"/>
      <c r="X93" s="34"/>
      <c r="Y93" s="34"/>
      <c r="Z93" s="34"/>
      <c r="AA93" s="34"/>
      <c r="AB93" s="34"/>
      <c r="AC93" s="34"/>
      <c r="AD93" s="34"/>
      <c r="AE93" s="34"/>
      <c r="AR93" s="183" t="s">
        <v>152</v>
      </c>
      <c r="AT93" s="183" t="s">
        <v>147</v>
      </c>
      <c r="AU93" s="183" t="s">
        <v>82</v>
      </c>
      <c r="AY93" s="17" t="s">
        <v>144</v>
      </c>
      <c r="BE93" s="184">
        <f>IF(N93="základní",J93,0)</f>
        <v>305900</v>
      </c>
      <c r="BF93" s="184">
        <f>IF(N93="snížená",J93,0)</f>
        <v>0</v>
      </c>
      <c r="BG93" s="184">
        <f>IF(N93="zákl. přenesená",J93,0)</f>
        <v>0</v>
      </c>
      <c r="BH93" s="184">
        <f>IF(N93="sníž. přenesená",J93,0)</f>
        <v>0</v>
      </c>
      <c r="BI93" s="184">
        <f>IF(N93="nulová",J93,0)</f>
        <v>0</v>
      </c>
      <c r="BJ93" s="17" t="s">
        <v>82</v>
      </c>
      <c r="BK93" s="184">
        <f>ROUND((ROUND(I93,2))*(ROUND(H93,2)),2)</f>
        <v>305900</v>
      </c>
      <c r="BL93" s="17" t="s">
        <v>152</v>
      </c>
      <c r="BM93" s="183" t="s">
        <v>152</v>
      </c>
    </row>
    <row r="94" spans="1:65" s="2" customFormat="1" ht="87.75">
      <c r="A94" s="34"/>
      <c r="B94" s="35"/>
      <c r="C94" s="36"/>
      <c r="D94" s="192" t="s">
        <v>455</v>
      </c>
      <c r="E94" s="36"/>
      <c r="F94" s="233" t="s">
        <v>933</v>
      </c>
      <c r="G94" s="36"/>
      <c r="H94" s="36"/>
      <c r="I94" s="289"/>
      <c r="J94" s="36"/>
      <c r="K94" s="36"/>
      <c r="L94" s="39"/>
      <c r="M94" s="188"/>
      <c r="N94" s="189"/>
      <c r="O94" s="64"/>
      <c r="P94" s="64"/>
      <c r="Q94" s="64"/>
      <c r="R94" s="64"/>
      <c r="S94" s="64"/>
      <c r="T94" s="65"/>
      <c r="U94" s="34"/>
      <c r="V94" s="34"/>
      <c r="W94" s="34"/>
      <c r="X94" s="34"/>
      <c r="Y94" s="34"/>
      <c r="Z94" s="34"/>
      <c r="AA94" s="34"/>
      <c r="AB94" s="34"/>
      <c r="AC94" s="34"/>
      <c r="AD94" s="34"/>
      <c r="AE94" s="34"/>
      <c r="AT94" s="17" t="s">
        <v>455</v>
      </c>
      <c r="AU94" s="17" t="s">
        <v>82</v>
      </c>
    </row>
    <row r="95" spans="1:65" s="2" customFormat="1" ht="16.5" customHeight="1">
      <c r="A95" s="34"/>
      <c r="B95" s="35"/>
      <c r="C95" s="173" t="s">
        <v>152</v>
      </c>
      <c r="D95" s="173" t="s">
        <v>147</v>
      </c>
      <c r="E95" s="174" t="s">
        <v>934</v>
      </c>
      <c r="F95" s="175" t="s">
        <v>935</v>
      </c>
      <c r="G95" s="176" t="s">
        <v>763</v>
      </c>
      <c r="H95" s="177">
        <v>23</v>
      </c>
      <c r="I95" s="177">
        <v>35</v>
      </c>
      <c r="J95" s="177">
        <f>ROUND((ROUND(I95,2))*(ROUND(H95,2)),2)</f>
        <v>805</v>
      </c>
      <c r="K95" s="175" t="s">
        <v>247</v>
      </c>
      <c r="L95" s="39"/>
      <c r="M95" s="179" t="s">
        <v>18</v>
      </c>
      <c r="N95" s="180" t="s">
        <v>45</v>
      </c>
      <c r="O95" s="64"/>
      <c r="P95" s="181">
        <f>O95*H95</f>
        <v>0</v>
      </c>
      <c r="Q95" s="181">
        <v>0</v>
      </c>
      <c r="R95" s="181">
        <f>Q95*H95</f>
        <v>0</v>
      </c>
      <c r="S95" s="181">
        <v>0</v>
      </c>
      <c r="T95" s="182">
        <f>S95*H95</f>
        <v>0</v>
      </c>
      <c r="U95" s="34"/>
      <c r="V95" s="34"/>
      <c r="W95" s="34"/>
      <c r="X95" s="34"/>
      <c r="Y95" s="34"/>
      <c r="Z95" s="34"/>
      <c r="AA95" s="34"/>
      <c r="AB95" s="34"/>
      <c r="AC95" s="34"/>
      <c r="AD95" s="34"/>
      <c r="AE95" s="34"/>
      <c r="AR95" s="183" t="s">
        <v>152</v>
      </c>
      <c r="AT95" s="183" t="s">
        <v>147</v>
      </c>
      <c r="AU95" s="183" t="s">
        <v>82</v>
      </c>
      <c r="AY95" s="17" t="s">
        <v>144</v>
      </c>
      <c r="BE95" s="184">
        <f>IF(N95="základní",J95,0)</f>
        <v>805</v>
      </c>
      <c r="BF95" s="184">
        <f>IF(N95="snížená",J95,0)</f>
        <v>0</v>
      </c>
      <c r="BG95" s="184">
        <f>IF(N95="zákl. přenesená",J95,0)</f>
        <v>0</v>
      </c>
      <c r="BH95" s="184">
        <f>IF(N95="sníž. přenesená",J95,0)</f>
        <v>0</v>
      </c>
      <c r="BI95" s="184">
        <f>IF(N95="nulová",J95,0)</f>
        <v>0</v>
      </c>
      <c r="BJ95" s="17" t="s">
        <v>82</v>
      </c>
      <c r="BK95" s="184">
        <f>ROUND((ROUND(I95,2))*(ROUND(H95,2)),2)</f>
        <v>805</v>
      </c>
      <c r="BL95" s="17" t="s">
        <v>152</v>
      </c>
      <c r="BM95" s="183" t="s">
        <v>172</v>
      </c>
    </row>
    <row r="96" spans="1:65" s="2" customFormat="1" ht="19.5">
      <c r="A96" s="34"/>
      <c r="B96" s="35"/>
      <c r="C96" s="36"/>
      <c r="D96" s="192" t="s">
        <v>455</v>
      </c>
      <c r="E96" s="36"/>
      <c r="F96" s="233" t="s">
        <v>936</v>
      </c>
      <c r="G96" s="36"/>
      <c r="H96" s="36"/>
      <c r="I96" s="187"/>
      <c r="J96" s="36"/>
      <c r="K96" s="36"/>
      <c r="L96" s="39"/>
      <c r="M96" s="188"/>
      <c r="N96" s="189"/>
      <c r="O96" s="64"/>
      <c r="P96" s="64"/>
      <c r="Q96" s="64"/>
      <c r="R96" s="64"/>
      <c r="S96" s="64"/>
      <c r="T96" s="65"/>
      <c r="U96" s="34"/>
      <c r="V96" s="34"/>
      <c r="W96" s="34"/>
      <c r="X96" s="34"/>
      <c r="Y96" s="34"/>
      <c r="Z96" s="34"/>
      <c r="AA96" s="34"/>
      <c r="AB96" s="34"/>
      <c r="AC96" s="34"/>
      <c r="AD96" s="34"/>
      <c r="AE96" s="34"/>
      <c r="AT96" s="17" t="s">
        <v>455</v>
      </c>
      <c r="AU96" s="17" t="s">
        <v>82</v>
      </c>
    </row>
    <row r="97" spans="1:65" s="12" customFormat="1" ht="25.9" customHeight="1">
      <c r="B97" s="157"/>
      <c r="C97" s="158"/>
      <c r="D97" s="159" t="s">
        <v>73</v>
      </c>
      <c r="E97" s="160" t="s">
        <v>777</v>
      </c>
      <c r="F97" s="160" t="s">
        <v>937</v>
      </c>
      <c r="G97" s="158"/>
      <c r="H97" s="158"/>
      <c r="I97" s="161"/>
      <c r="J97" s="162">
        <f>BK97</f>
        <v>0</v>
      </c>
      <c r="K97" s="158"/>
      <c r="L97" s="163"/>
      <c r="M97" s="164"/>
      <c r="N97" s="165"/>
      <c r="O97" s="165"/>
      <c r="P97" s="166">
        <f>SUM(P98:P101)</f>
        <v>0</v>
      </c>
      <c r="Q97" s="165"/>
      <c r="R97" s="166">
        <f>SUM(R98:R101)</f>
        <v>0</v>
      </c>
      <c r="S97" s="165"/>
      <c r="T97" s="167">
        <f>SUM(T98:T101)</f>
        <v>0</v>
      </c>
      <c r="AR97" s="168" t="s">
        <v>82</v>
      </c>
      <c r="AT97" s="169" t="s">
        <v>73</v>
      </c>
      <c r="AU97" s="169" t="s">
        <v>74</v>
      </c>
      <c r="AY97" s="168" t="s">
        <v>144</v>
      </c>
      <c r="BK97" s="170">
        <f>SUM(BK98:BK101)</f>
        <v>0</v>
      </c>
    </row>
    <row r="98" spans="1:65" s="2" customFormat="1" ht="21.75" customHeight="1">
      <c r="A98" s="34"/>
      <c r="B98" s="35"/>
      <c r="C98" s="173" t="s">
        <v>182</v>
      </c>
      <c r="D98" s="173" t="s">
        <v>147</v>
      </c>
      <c r="E98" s="174" t="s">
        <v>938</v>
      </c>
      <c r="F98" s="175" t="s">
        <v>939</v>
      </c>
      <c r="G98" s="176" t="s">
        <v>246</v>
      </c>
      <c r="H98" s="177">
        <v>15</v>
      </c>
      <c r="I98" s="178"/>
      <c r="J98" s="177">
        <f>ROUND((ROUND(I98,2))*(ROUND(H98,2)),2)</f>
        <v>0</v>
      </c>
      <c r="K98" s="175" t="s">
        <v>247</v>
      </c>
      <c r="L98" s="39"/>
      <c r="M98" s="179" t="s">
        <v>18</v>
      </c>
      <c r="N98" s="180" t="s">
        <v>45</v>
      </c>
      <c r="O98" s="64"/>
      <c r="P98" s="181">
        <f>O98*H98</f>
        <v>0</v>
      </c>
      <c r="Q98" s="181">
        <v>0</v>
      </c>
      <c r="R98" s="181">
        <f>Q98*H98</f>
        <v>0</v>
      </c>
      <c r="S98" s="181">
        <v>0</v>
      </c>
      <c r="T98" s="182">
        <f>S98*H98</f>
        <v>0</v>
      </c>
      <c r="U98" s="34"/>
      <c r="V98" s="34"/>
      <c r="W98" s="34"/>
      <c r="X98" s="34"/>
      <c r="Y98" s="34"/>
      <c r="Z98" s="34"/>
      <c r="AA98" s="34"/>
      <c r="AB98" s="34"/>
      <c r="AC98" s="34"/>
      <c r="AD98" s="34"/>
      <c r="AE98" s="34"/>
      <c r="AR98" s="183" t="s">
        <v>152</v>
      </c>
      <c r="AT98" s="183" t="s">
        <v>147</v>
      </c>
      <c r="AU98" s="183" t="s">
        <v>82</v>
      </c>
      <c r="AY98" s="17" t="s">
        <v>144</v>
      </c>
      <c r="BE98" s="184">
        <f>IF(N98="základní",J98,0)</f>
        <v>0</v>
      </c>
      <c r="BF98" s="184">
        <f>IF(N98="snížená",J98,0)</f>
        <v>0</v>
      </c>
      <c r="BG98" s="184">
        <f>IF(N98="zákl. přenesená",J98,0)</f>
        <v>0</v>
      </c>
      <c r="BH98" s="184">
        <f>IF(N98="sníž. přenesená",J98,0)</f>
        <v>0</v>
      </c>
      <c r="BI98" s="184">
        <f>IF(N98="nulová",J98,0)</f>
        <v>0</v>
      </c>
      <c r="BJ98" s="17" t="s">
        <v>82</v>
      </c>
      <c r="BK98" s="184">
        <f>ROUND((ROUND(I98,2))*(ROUND(H98,2)),2)</f>
        <v>0</v>
      </c>
      <c r="BL98" s="17" t="s">
        <v>152</v>
      </c>
      <c r="BM98" s="183" t="s">
        <v>196</v>
      </c>
    </row>
    <row r="99" spans="1:65" s="2" customFormat="1" ht="16.5" customHeight="1">
      <c r="A99" s="34"/>
      <c r="B99" s="35"/>
      <c r="C99" s="173" t="s">
        <v>172</v>
      </c>
      <c r="D99" s="173" t="s">
        <v>147</v>
      </c>
      <c r="E99" s="174" t="s">
        <v>940</v>
      </c>
      <c r="F99" s="175" t="s">
        <v>941</v>
      </c>
      <c r="G99" s="176" t="s">
        <v>246</v>
      </c>
      <c r="H99" s="177">
        <v>180</v>
      </c>
      <c r="I99" s="178"/>
      <c r="J99" s="177">
        <f>ROUND((ROUND(I99,2))*(ROUND(H99,2)),2)</f>
        <v>0</v>
      </c>
      <c r="K99" s="175" t="s">
        <v>247</v>
      </c>
      <c r="L99" s="39"/>
      <c r="M99" s="179" t="s">
        <v>18</v>
      </c>
      <c r="N99" s="180" t="s">
        <v>45</v>
      </c>
      <c r="O99" s="64"/>
      <c r="P99" s="181">
        <f>O99*H99</f>
        <v>0</v>
      </c>
      <c r="Q99" s="181">
        <v>0</v>
      </c>
      <c r="R99" s="181">
        <f>Q99*H99</f>
        <v>0</v>
      </c>
      <c r="S99" s="181">
        <v>0</v>
      </c>
      <c r="T99" s="182">
        <f>S99*H99</f>
        <v>0</v>
      </c>
      <c r="U99" s="34"/>
      <c r="V99" s="34"/>
      <c r="W99" s="34"/>
      <c r="X99" s="34"/>
      <c r="Y99" s="34"/>
      <c r="Z99" s="34"/>
      <c r="AA99" s="34"/>
      <c r="AB99" s="34"/>
      <c r="AC99" s="34"/>
      <c r="AD99" s="34"/>
      <c r="AE99" s="34"/>
      <c r="AR99" s="183" t="s">
        <v>152</v>
      </c>
      <c r="AT99" s="183" t="s">
        <v>147</v>
      </c>
      <c r="AU99" s="183" t="s">
        <v>82</v>
      </c>
      <c r="AY99" s="17" t="s">
        <v>144</v>
      </c>
      <c r="BE99" s="184">
        <f>IF(N99="základní",J99,0)</f>
        <v>0</v>
      </c>
      <c r="BF99" s="184">
        <f>IF(N99="snížená",J99,0)</f>
        <v>0</v>
      </c>
      <c r="BG99" s="184">
        <f>IF(N99="zákl. přenesená",J99,0)</f>
        <v>0</v>
      </c>
      <c r="BH99" s="184">
        <f>IF(N99="sníž. přenesená",J99,0)</f>
        <v>0</v>
      </c>
      <c r="BI99" s="184">
        <f>IF(N99="nulová",J99,0)</f>
        <v>0</v>
      </c>
      <c r="BJ99" s="17" t="s">
        <v>82</v>
      </c>
      <c r="BK99" s="184">
        <f>ROUND((ROUND(I99,2))*(ROUND(H99,2)),2)</f>
        <v>0</v>
      </c>
      <c r="BL99" s="17" t="s">
        <v>152</v>
      </c>
      <c r="BM99" s="183" t="s">
        <v>210</v>
      </c>
    </row>
    <row r="100" spans="1:65" s="2" customFormat="1" ht="16.5" customHeight="1">
      <c r="A100" s="34"/>
      <c r="B100" s="35"/>
      <c r="C100" s="173" t="s">
        <v>191</v>
      </c>
      <c r="D100" s="173" t="s">
        <v>147</v>
      </c>
      <c r="E100" s="174" t="s">
        <v>942</v>
      </c>
      <c r="F100" s="175" t="s">
        <v>943</v>
      </c>
      <c r="G100" s="176" t="s">
        <v>246</v>
      </c>
      <c r="H100" s="177">
        <v>20</v>
      </c>
      <c r="I100" s="178"/>
      <c r="J100" s="177">
        <f>ROUND((ROUND(I100,2))*(ROUND(H100,2)),2)</f>
        <v>0</v>
      </c>
      <c r="K100" s="175" t="s">
        <v>247</v>
      </c>
      <c r="L100" s="39"/>
      <c r="M100" s="179" t="s">
        <v>18</v>
      </c>
      <c r="N100" s="180" t="s">
        <v>45</v>
      </c>
      <c r="O100" s="64"/>
      <c r="P100" s="181">
        <f>O100*H100</f>
        <v>0</v>
      </c>
      <c r="Q100" s="181">
        <v>0</v>
      </c>
      <c r="R100" s="181">
        <f>Q100*H100</f>
        <v>0</v>
      </c>
      <c r="S100" s="181">
        <v>0</v>
      </c>
      <c r="T100" s="182">
        <f>S100*H100</f>
        <v>0</v>
      </c>
      <c r="U100" s="34"/>
      <c r="V100" s="34"/>
      <c r="W100" s="34"/>
      <c r="X100" s="34"/>
      <c r="Y100" s="34"/>
      <c r="Z100" s="34"/>
      <c r="AA100" s="34"/>
      <c r="AB100" s="34"/>
      <c r="AC100" s="34"/>
      <c r="AD100" s="34"/>
      <c r="AE100" s="34"/>
      <c r="AR100" s="183" t="s">
        <v>152</v>
      </c>
      <c r="AT100" s="183" t="s">
        <v>147</v>
      </c>
      <c r="AU100" s="183" t="s">
        <v>82</v>
      </c>
      <c r="AY100" s="17" t="s">
        <v>144</v>
      </c>
      <c r="BE100" s="184">
        <f>IF(N100="základní",J100,0)</f>
        <v>0</v>
      </c>
      <c r="BF100" s="184">
        <f>IF(N100="snížená",J100,0)</f>
        <v>0</v>
      </c>
      <c r="BG100" s="184">
        <f>IF(N100="zákl. přenesená",J100,0)</f>
        <v>0</v>
      </c>
      <c r="BH100" s="184">
        <f>IF(N100="sníž. přenesená",J100,0)</f>
        <v>0</v>
      </c>
      <c r="BI100" s="184">
        <f>IF(N100="nulová",J100,0)</f>
        <v>0</v>
      </c>
      <c r="BJ100" s="17" t="s">
        <v>82</v>
      </c>
      <c r="BK100" s="184">
        <f>ROUND((ROUND(I100,2))*(ROUND(H100,2)),2)</f>
        <v>0</v>
      </c>
      <c r="BL100" s="17" t="s">
        <v>152</v>
      </c>
      <c r="BM100" s="183" t="s">
        <v>221</v>
      </c>
    </row>
    <row r="101" spans="1:65" s="2" customFormat="1" ht="21.75" customHeight="1">
      <c r="A101" s="34"/>
      <c r="B101" s="35"/>
      <c r="C101" s="173" t="s">
        <v>196</v>
      </c>
      <c r="D101" s="173" t="s">
        <v>147</v>
      </c>
      <c r="E101" s="174" t="s">
        <v>944</v>
      </c>
      <c r="F101" s="175" t="s">
        <v>945</v>
      </c>
      <c r="G101" s="176" t="s">
        <v>763</v>
      </c>
      <c r="H101" s="177">
        <v>36</v>
      </c>
      <c r="I101" s="178"/>
      <c r="J101" s="177">
        <f>ROUND((ROUND(I101,2))*(ROUND(H101,2)),2)</f>
        <v>0</v>
      </c>
      <c r="K101" s="175" t="s">
        <v>247</v>
      </c>
      <c r="L101" s="39"/>
      <c r="M101" s="179" t="s">
        <v>18</v>
      </c>
      <c r="N101" s="180" t="s">
        <v>45</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152</v>
      </c>
      <c r="AT101" s="183" t="s">
        <v>147</v>
      </c>
      <c r="AU101" s="183" t="s">
        <v>82</v>
      </c>
      <c r="AY101" s="17" t="s">
        <v>144</v>
      </c>
      <c r="BE101" s="184">
        <f>IF(N101="základní",J101,0)</f>
        <v>0</v>
      </c>
      <c r="BF101" s="184">
        <f>IF(N101="snížená",J101,0)</f>
        <v>0</v>
      </c>
      <c r="BG101" s="184">
        <f>IF(N101="zákl. přenesená",J101,0)</f>
        <v>0</v>
      </c>
      <c r="BH101" s="184">
        <f>IF(N101="sníž. přenesená",J101,0)</f>
        <v>0</v>
      </c>
      <c r="BI101" s="184">
        <f>IF(N101="nulová",J101,0)</f>
        <v>0</v>
      </c>
      <c r="BJ101" s="17" t="s">
        <v>82</v>
      </c>
      <c r="BK101" s="184">
        <f>ROUND((ROUND(I101,2))*(ROUND(H101,2)),2)</f>
        <v>0</v>
      </c>
      <c r="BL101" s="17" t="s">
        <v>152</v>
      </c>
      <c r="BM101" s="183" t="s">
        <v>238</v>
      </c>
    </row>
    <row r="102" spans="1:65" s="12" customFormat="1" ht="25.9" customHeight="1">
      <c r="B102" s="157"/>
      <c r="C102" s="158"/>
      <c r="D102" s="159" t="s">
        <v>73</v>
      </c>
      <c r="E102" s="160" t="s">
        <v>794</v>
      </c>
      <c r="F102" s="160" t="s">
        <v>946</v>
      </c>
      <c r="G102" s="158"/>
      <c r="H102" s="158"/>
      <c r="I102" s="161"/>
      <c r="J102" s="162">
        <f>BK102</f>
        <v>24660</v>
      </c>
      <c r="K102" s="158"/>
      <c r="L102" s="163"/>
      <c r="M102" s="164"/>
      <c r="N102" s="165"/>
      <c r="O102" s="165"/>
      <c r="P102" s="166">
        <f>SUM(P103:P111)</f>
        <v>0</v>
      </c>
      <c r="Q102" s="165"/>
      <c r="R102" s="166">
        <f>SUM(R103:R111)</f>
        <v>0</v>
      </c>
      <c r="S102" s="165"/>
      <c r="T102" s="167">
        <f>SUM(T103:T111)</f>
        <v>0</v>
      </c>
      <c r="AR102" s="168" t="s">
        <v>82</v>
      </c>
      <c r="AT102" s="169" t="s">
        <v>73</v>
      </c>
      <c r="AU102" s="169" t="s">
        <v>74</v>
      </c>
      <c r="AY102" s="168" t="s">
        <v>144</v>
      </c>
      <c r="BK102" s="170">
        <f>SUM(BK103:BK111)</f>
        <v>24660</v>
      </c>
    </row>
    <row r="103" spans="1:65" s="2" customFormat="1" ht="21.75" customHeight="1">
      <c r="A103" s="34"/>
      <c r="B103" s="35"/>
      <c r="C103" s="173" t="s">
        <v>202</v>
      </c>
      <c r="D103" s="173" t="s">
        <v>147</v>
      </c>
      <c r="E103" s="174" t="s">
        <v>947</v>
      </c>
      <c r="F103" s="175" t="s">
        <v>948</v>
      </c>
      <c r="G103" s="176" t="s">
        <v>264</v>
      </c>
      <c r="H103" s="177">
        <v>1</v>
      </c>
      <c r="I103" s="178"/>
      <c r="J103" s="177">
        <f t="shared" ref="J103:J111" si="0">ROUND((ROUND(I103,2))*(ROUND(H103,2)),2)</f>
        <v>0</v>
      </c>
      <c r="K103" s="175" t="s">
        <v>247</v>
      </c>
      <c r="L103" s="39"/>
      <c r="M103" s="179" t="s">
        <v>18</v>
      </c>
      <c r="N103" s="180" t="s">
        <v>45</v>
      </c>
      <c r="O103" s="64"/>
      <c r="P103" s="181">
        <f t="shared" ref="P103:P111" si="1">O103*H103</f>
        <v>0</v>
      </c>
      <c r="Q103" s="181">
        <v>0</v>
      </c>
      <c r="R103" s="181">
        <f t="shared" ref="R103:R111" si="2">Q103*H103</f>
        <v>0</v>
      </c>
      <c r="S103" s="181">
        <v>0</v>
      </c>
      <c r="T103" s="182">
        <f t="shared" ref="T103:T111" si="3">S103*H103</f>
        <v>0</v>
      </c>
      <c r="U103" s="34"/>
      <c r="V103" s="34"/>
      <c r="W103" s="34"/>
      <c r="X103" s="34"/>
      <c r="Y103" s="34"/>
      <c r="Z103" s="34"/>
      <c r="AA103" s="34"/>
      <c r="AB103" s="34"/>
      <c r="AC103" s="34"/>
      <c r="AD103" s="34"/>
      <c r="AE103" s="34"/>
      <c r="AR103" s="183" t="s">
        <v>152</v>
      </c>
      <c r="AT103" s="183" t="s">
        <v>147</v>
      </c>
      <c r="AU103" s="183" t="s">
        <v>82</v>
      </c>
      <c r="AY103" s="17" t="s">
        <v>144</v>
      </c>
      <c r="BE103" s="184">
        <f t="shared" ref="BE103:BE111" si="4">IF(N103="základní",J103,0)</f>
        <v>0</v>
      </c>
      <c r="BF103" s="184">
        <f t="shared" ref="BF103:BF111" si="5">IF(N103="snížená",J103,0)</f>
        <v>0</v>
      </c>
      <c r="BG103" s="184">
        <f t="shared" ref="BG103:BG111" si="6">IF(N103="zákl. přenesená",J103,0)</f>
        <v>0</v>
      </c>
      <c r="BH103" s="184">
        <f t="shared" ref="BH103:BH111" si="7">IF(N103="sníž. přenesená",J103,0)</f>
        <v>0</v>
      </c>
      <c r="BI103" s="184">
        <f t="shared" ref="BI103:BI111" si="8">IF(N103="nulová",J103,0)</f>
        <v>0</v>
      </c>
      <c r="BJ103" s="17" t="s">
        <v>82</v>
      </c>
      <c r="BK103" s="184">
        <f t="shared" ref="BK103:BK111" si="9">ROUND((ROUND(I103,2))*(ROUND(H103,2)),2)</f>
        <v>0</v>
      </c>
      <c r="BL103" s="17" t="s">
        <v>152</v>
      </c>
      <c r="BM103" s="183" t="s">
        <v>249</v>
      </c>
    </row>
    <row r="104" spans="1:65" s="2" customFormat="1" ht="24.2" customHeight="1">
      <c r="A104" s="34"/>
      <c r="B104" s="35"/>
      <c r="C104" s="173" t="s">
        <v>210</v>
      </c>
      <c r="D104" s="173" t="s">
        <v>147</v>
      </c>
      <c r="E104" s="174" t="s">
        <v>949</v>
      </c>
      <c r="F104" s="175" t="s">
        <v>950</v>
      </c>
      <c r="G104" s="176" t="s">
        <v>763</v>
      </c>
      <c r="H104" s="177">
        <v>23</v>
      </c>
      <c r="I104" s="288">
        <v>980</v>
      </c>
      <c r="J104" s="177">
        <f t="shared" si="0"/>
        <v>22540</v>
      </c>
      <c r="K104" s="175" t="s">
        <v>247</v>
      </c>
      <c r="L104" s="39"/>
      <c r="M104" s="179" t="s">
        <v>18</v>
      </c>
      <c r="N104" s="180" t="s">
        <v>45</v>
      </c>
      <c r="O104" s="64"/>
      <c r="P104" s="181">
        <f t="shared" si="1"/>
        <v>0</v>
      </c>
      <c r="Q104" s="181">
        <v>0</v>
      </c>
      <c r="R104" s="181">
        <f t="shared" si="2"/>
        <v>0</v>
      </c>
      <c r="S104" s="181">
        <v>0</v>
      </c>
      <c r="T104" s="182">
        <f t="shared" si="3"/>
        <v>0</v>
      </c>
      <c r="U104" s="34"/>
      <c r="V104" s="34"/>
      <c r="W104" s="34"/>
      <c r="X104" s="34"/>
      <c r="Y104" s="34"/>
      <c r="Z104" s="34"/>
      <c r="AA104" s="34"/>
      <c r="AB104" s="34"/>
      <c r="AC104" s="34"/>
      <c r="AD104" s="34"/>
      <c r="AE104" s="34"/>
      <c r="AR104" s="183" t="s">
        <v>152</v>
      </c>
      <c r="AT104" s="183" t="s">
        <v>147</v>
      </c>
      <c r="AU104" s="183" t="s">
        <v>82</v>
      </c>
      <c r="AY104" s="17" t="s">
        <v>144</v>
      </c>
      <c r="BE104" s="184">
        <f t="shared" si="4"/>
        <v>22540</v>
      </c>
      <c r="BF104" s="184">
        <f t="shared" si="5"/>
        <v>0</v>
      </c>
      <c r="BG104" s="184">
        <f t="shared" si="6"/>
        <v>0</v>
      </c>
      <c r="BH104" s="184">
        <f t="shared" si="7"/>
        <v>0</v>
      </c>
      <c r="BI104" s="184">
        <f t="shared" si="8"/>
        <v>0</v>
      </c>
      <c r="BJ104" s="17" t="s">
        <v>82</v>
      </c>
      <c r="BK104" s="184">
        <f t="shared" si="9"/>
        <v>22540</v>
      </c>
      <c r="BL104" s="17" t="s">
        <v>152</v>
      </c>
      <c r="BM104" s="183" t="s">
        <v>258</v>
      </c>
    </row>
    <row r="105" spans="1:65" s="2" customFormat="1" ht="24.2" customHeight="1">
      <c r="A105" s="34"/>
      <c r="B105" s="35"/>
      <c r="C105" s="173" t="s">
        <v>215</v>
      </c>
      <c r="D105" s="173" t="s">
        <v>147</v>
      </c>
      <c r="E105" s="174" t="s">
        <v>951</v>
      </c>
      <c r="F105" s="175" t="s">
        <v>952</v>
      </c>
      <c r="G105" s="176" t="s">
        <v>763</v>
      </c>
      <c r="H105" s="177">
        <v>1</v>
      </c>
      <c r="I105" s="288">
        <v>2120</v>
      </c>
      <c r="J105" s="177">
        <f t="shared" si="0"/>
        <v>2120</v>
      </c>
      <c r="K105" s="175" t="s">
        <v>247</v>
      </c>
      <c r="L105" s="39"/>
      <c r="M105" s="179" t="s">
        <v>18</v>
      </c>
      <c r="N105" s="180" t="s">
        <v>45</v>
      </c>
      <c r="O105" s="64"/>
      <c r="P105" s="181">
        <f t="shared" si="1"/>
        <v>0</v>
      </c>
      <c r="Q105" s="181">
        <v>0</v>
      </c>
      <c r="R105" s="181">
        <f t="shared" si="2"/>
        <v>0</v>
      </c>
      <c r="S105" s="181">
        <v>0</v>
      </c>
      <c r="T105" s="182">
        <f t="shared" si="3"/>
        <v>0</v>
      </c>
      <c r="U105" s="34"/>
      <c r="V105" s="34"/>
      <c r="W105" s="34"/>
      <c r="X105" s="34"/>
      <c r="Y105" s="34"/>
      <c r="Z105" s="34"/>
      <c r="AA105" s="34"/>
      <c r="AB105" s="34"/>
      <c r="AC105" s="34"/>
      <c r="AD105" s="34"/>
      <c r="AE105" s="34"/>
      <c r="AR105" s="183" t="s">
        <v>152</v>
      </c>
      <c r="AT105" s="183" t="s">
        <v>147</v>
      </c>
      <c r="AU105" s="183" t="s">
        <v>82</v>
      </c>
      <c r="AY105" s="17" t="s">
        <v>144</v>
      </c>
      <c r="BE105" s="184">
        <f t="shared" si="4"/>
        <v>2120</v>
      </c>
      <c r="BF105" s="184">
        <f t="shared" si="5"/>
        <v>0</v>
      </c>
      <c r="BG105" s="184">
        <f t="shared" si="6"/>
        <v>0</v>
      </c>
      <c r="BH105" s="184">
        <f t="shared" si="7"/>
        <v>0</v>
      </c>
      <c r="BI105" s="184">
        <f t="shared" si="8"/>
        <v>0</v>
      </c>
      <c r="BJ105" s="17" t="s">
        <v>82</v>
      </c>
      <c r="BK105" s="184">
        <f t="shared" si="9"/>
        <v>2120</v>
      </c>
      <c r="BL105" s="17" t="s">
        <v>152</v>
      </c>
      <c r="BM105" s="183" t="s">
        <v>266</v>
      </c>
    </row>
    <row r="106" spans="1:65" s="2" customFormat="1" ht="16.5" customHeight="1">
      <c r="A106" s="34"/>
      <c r="B106" s="35"/>
      <c r="C106" s="173" t="s">
        <v>221</v>
      </c>
      <c r="D106" s="173" t="s">
        <v>147</v>
      </c>
      <c r="E106" s="174" t="s">
        <v>953</v>
      </c>
      <c r="F106" s="175" t="s">
        <v>954</v>
      </c>
      <c r="G106" s="176" t="s">
        <v>264</v>
      </c>
      <c r="H106" s="177">
        <v>2</v>
      </c>
      <c r="I106" s="178"/>
      <c r="J106" s="177">
        <f t="shared" si="0"/>
        <v>0</v>
      </c>
      <c r="K106" s="175" t="s">
        <v>247</v>
      </c>
      <c r="L106" s="39"/>
      <c r="M106" s="179" t="s">
        <v>18</v>
      </c>
      <c r="N106" s="180" t="s">
        <v>45</v>
      </c>
      <c r="O106" s="64"/>
      <c r="P106" s="181">
        <f t="shared" si="1"/>
        <v>0</v>
      </c>
      <c r="Q106" s="181">
        <v>0</v>
      </c>
      <c r="R106" s="181">
        <f t="shared" si="2"/>
        <v>0</v>
      </c>
      <c r="S106" s="181">
        <v>0</v>
      </c>
      <c r="T106" s="182">
        <f t="shared" si="3"/>
        <v>0</v>
      </c>
      <c r="U106" s="34"/>
      <c r="V106" s="34"/>
      <c r="W106" s="34"/>
      <c r="X106" s="34"/>
      <c r="Y106" s="34"/>
      <c r="Z106" s="34"/>
      <c r="AA106" s="34"/>
      <c r="AB106" s="34"/>
      <c r="AC106" s="34"/>
      <c r="AD106" s="34"/>
      <c r="AE106" s="34"/>
      <c r="AR106" s="183" t="s">
        <v>152</v>
      </c>
      <c r="AT106" s="183" t="s">
        <v>147</v>
      </c>
      <c r="AU106" s="183" t="s">
        <v>82</v>
      </c>
      <c r="AY106" s="17" t="s">
        <v>144</v>
      </c>
      <c r="BE106" s="184">
        <f t="shared" si="4"/>
        <v>0</v>
      </c>
      <c r="BF106" s="184">
        <f t="shared" si="5"/>
        <v>0</v>
      </c>
      <c r="BG106" s="184">
        <f t="shared" si="6"/>
        <v>0</v>
      </c>
      <c r="BH106" s="184">
        <f t="shared" si="7"/>
        <v>0</v>
      </c>
      <c r="BI106" s="184">
        <f t="shared" si="8"/>
        <v>0</v>
      </c>
      <c r="BJ106" s="17" t="s">
        <v>82</v>
      </c>
      <c r="BK106" s="184">
        <f t="shared" si="9"/>
        <v>0</v>
      </c>
      <c r="BL106" s="17" t="s">
        <v>152</v>
      </c>
      <c r="BM106" s="183" t="s">
        <v>276</v>
      </c>
    </row>
    <row r="107" spans="1:65" s="2" customFormat="1" ht="16.5" customHeight="1">
      <c r="A107" s="34"/>
      <c r="B107" s="35"/>
      <c r="C107" s="173" t="s">
        <v>232</v>
      </c>
      <c r="D107" s="173" t="s">
        <v>147</v>
      </c>
      <c r="E107" s="174" t="s">
        <v>955</v>
      </c>
      <c r="F107" s="175" t="s">
        <v>956</v>
      </c>
      <c r="G107" s="176" t="s">
        <v>264</v>
      </c>
      <c r="H107" s="177">
        <v>2</v>
      </c>
      <c r="I107" s="178"/>
      <c r="J107" s="177">
        <f t="shared" si="0"/>
        <v>0</v>
      </c>
      <c r="K107" s="175" t="s">
        <v>247</v>
      </c>
      <c r="L107" s="39"/>
      <c r="M107" s="179" t="s">
        <v>18</v>
      </c>
      <c r="N107" s="180" t="s">
        <v>45</v>
      </c>
      <c r="O107" s="64"/>
      <c r="P107" s="181">
        <f t="shared" si="1"/>
        <v>0</v>
      </c>
      <c r="Q107" s="181">
        <v>0</v>
      </c>
      <c r="R107" s="181">
        <f t="shared" si="2"/>
        <v>0</v>
      </c>
      <c r="S107" s="181">
        <v>0</v>
      </c>
      <c r="T107" s="182">
        <f t="shared" si="3"/>
        <v>0</v>
      </c>
      <c r="U107" s="34"/>
      <c r="V107" s="34"/>
      <c r="W107" s="34"/>
      <c r="X107" s="34"/>
      <c r="Y107" s="34"/>
      <c r="Z107" s="34"/>
      <c r="AA107" s="34"/>
      <c r="AB107" s="34"/>
      <c r="AC107" s="34"/>
      <c r="AD107" s="34"/>
      <c r="AE107" s="34"/>
      <c r="AR107" s="183" t="s">
        <v>152</v>
      </c>
      <c r="AT107" s="183" t="s">
        <v>147</v>
      </c>
      <c r="AU107" s="183" t="s">
        <v>82</v>
      </c>
      <c r="AY107" s="17" t="s">
        <v>144</v>
      </c>
      <c r="BE107" s="184">
        <f t="shared" si="4"/>
        <v>0</v>
      </c>
      <c r="BF107" s="184">
        <f t="shared" si="5"/>
        <v>0</v>
      </c>
      <c r="BG107" s="184">
        <f t="shared" si="6"/>
        <v>0</v>
      </c>
      <c r="BH107" s="184">
        <f t="shared" si="7"/>
        <v>0</v>
      </c>
      <c r="BI107" s="184">
        <f t="shared" si="8"/>
        <v>0</v>
      </c>
      <c r="BJ107" s="17" t="s">
        <v>82</v>
      </c>
      <c r="BK107" s="184">
        <f t="shared" si="9"/>
        <v>0</v>
      </c>
      <c r="BL107" s="17" t="s">
        <v>152</v>
      </c>
      <c r="BM107" s="183" t="s">
        <v>957</v>
      </c>
    </row>
    <row r="108" spans="1:65" s="2" customFormat="1" ht="24.2" customHeight="1">
      <c r="A108" s="34"/>
      <c r="B108" s="35"/>
      <c r="C108" s="173" t="s">
        <v>238</v>
      </c>
      <c r="D108" s="173" t="s">
        <v>147</v>
      </c>
      <c r="E108" s="174" t="s">
        <v>958</v>
      </c>
      <c r="F108" s="175" t="s">
        <v>959</v>
      </c>
      <c r="G108" s="176" t="s">
        <v>264</v>
      </c>
      <c r="H108" s="177">
        <v>2</v>
      </c>
      <c r="I108" s="178"/>
      <c r="J108" s="177">
        <f t="shared" si="0"/>
        <v>0</v>
      </c>
      <c r="K108" s="175" t="s">
        <v>247</v>
      </c>
      <c r="L108" s="39"/>
      <c r="M108" s="179" t="s">
        <v>18</v>
      </c>
      <c r="N108" s="180" t="s">
        <v>45</v>
      </c>
      <c r="O108" s="64"/>
      <c r="P108" s="181">
        <f t="shared" si="1"/>
        <v>0</v>
      </c>
      <c r="Q108" s="181">
        <v>0</v>
      </c>
      <c r="R108" s="181">
        <f t="shared" si="2"/>
        <v>0</v>
      </c>
      <c r="S108" s="181">
        <v>0</v>
      </c>
      <c r="T108" s="182">
        <f t="shared" si="3"/>
        <v>0</v>
      </c>
      <c r="U108" s="34"/>
      <c r="V108" s="34"/>
      <c r="W108" s="34"/>
      <c r="X108" s="34"/>
      <c r="Y108" s="34"/>
      <c r="Z108" s="34"/>
      <c r="AA108" s="34"/>
      <c r="AB108" s="34"/>
      <c r="AC108" s="34"/>
      <c r="AD108" s="34"/>
      <c r="AE108" s="34"/>
      <c r="AR108" s="183" t="s">
        <v>152</v>
      </c>
      <c r="AT108" s="183" t="s">
        <v>147</v>
      </c>
      <c r="AU108" s="183" t="s">
        <v>82</v>
      </c>
      <c r="AY108" s="17" t="s">
        <v>144</v>
      </c>
      <c r="BE108" s="184">
        <f t="shared" si="4"/>
        <v>0</v>
      </c>
      <c r="BF108" s="184">
        <f t="shared" si="5"/>
        <v>0</v>
      </c>
      <c r="BG108" s="184">
        <f t="shared" si="6"/>
        <v>0</v>
      </c>
      <c r="BH108" s="184">
        <f t="shared" si="7"/>
        <v>0</v>
      </c>
      <c r="BI108" s="184">
        <f t="shared" si="8"/>
        <v>0</v>
      </c>
      <c r="BJ108" s="17" t="s">
        <v>82</v>
      </c>
      <c r="BK108" s="184">
        <f t="shared" si="9"/>
        <v>0</v>
      </c>
      <c r="BL108" s="17" t="s">
        <v>152</v>
      </c>
      <c r="BM108" s="183" t="s">
        <v>960</v>
      </c>
    </row>
    <row r="109" spans="1:65" s="2" customFormat="1" ht="16.5" customHeight="1">
      <c r="A109" s="34"/>
      <c r="B109" s="35"/>
      <c r="C109" s="173" t="s">
        <v>8</v>
      </c>
      <c r="D109" s="173" t="s">
        <v>147</v>
      </c>
      <c r="E109" s="174" t="s">
        <v>961</v>
      </c>
      <c r="F109" s="175" t="s">
        <v>962</v>
      </c>
      <c r="G109" s="176" t="s">
        <v>264</v>
      </c>
      <c r="H109" s="177">
        <v>1</v>
      </c>
      <c r="I109" s="178"/>
      <c r="J109" s="177">
        <f t="shared" si="0"/>
        <v>0</v>
      </c>
      <c r="K109" s="175" t="s">
        <v>247</v>
      </c>
      <c r="L109" s="39"/>
      <c r="M109" s="179" t="s">
        <v>18</v>
      </c>
      <c r="N109" s="180" t="s">
        <v>45</v>
      </c>
      <c r="O109" s="64"/>
      <c r="P109" s="181">
        <f t="shared" si="1"/>
        <v>0</v>
      </c>
      <c r="Q109" s="181">
        <v>0</v>
      </c>
      <c r="R109" s="181">
        <f t="shared" si="2"/>
        <v>0</v>
      </c>
      <c r="S109" s="181">
        <v>0</v>
      </c>
      <c r="T109" s="182">
        <f t="shared" si="3"/>
        <v>0</v>
      </c>
      <c r="U109" s="34"/>
      <c r="V109" s="34"/>
      <c r="W109" s="34"/>
      <c r="X109" s="34"/>
      <c r="Y109" s="34"/>
      <c r="Z109" s="34"/>
      <c r="AA109" s="34"/>
      <c r="AB109" s="34"/>
      <c r="AC109" s="34"/>
      <c r="AD109" s="34"/>
      <c r="AE109" s="34"/>
      <c r="AR109" s="183" t="s">
        <v>152</v>
      </c>
      <c r="AT109" s="183" t="s">
        <v>147</v>
      </c>
      <c r="AU109" s="183" t="s">
        <v>82</v>
      </c>
      <c r="AY109" s="17" t="s">
        <v>144</v>
      </c>
      <c r="BE109" s="184">
        <f t="shared" si="4"/>
        <v>0</v>
      </c>
      <c r="BF109" s="184">
        <f t="shared" si="5"/>
        <v>0</v>
      </c>
      <c r="BG109" s="184">
        <f t="shared" si="6"/>
        <v>0</v>
      </c>
      <c r="BH109" s="184">
        <f t="shared" si="7"/>
        <v>0</v>
      </c>
      <c r="BI109" s="184">
        <f t="shared" si="8"/>
        <v>0</v>
      </c>
      <c r="BJ109" s="17" t="s">
        <v>82</v>
      </c>
      <c r="BK109" s="184">
        <f t="shared" si="9"/>
        <v>0</v>
      </c>
      <c r="BL109" s="17" t="s">
        <v>152</v>
      </c>
      <c r="BM109" s="183" t="s">
        <v>299</v>
      </c>
    </row>
    <row r="110" spans="1:65" s="2" customFormat="1" ht="16.5" customHeight="1">
      <c r="A110" s="34"/>
      <c r="B110" s="35"/>
      <c r="C110" s="173" t="s">
        <v>249</v>
      </c>
      <c r="D110" s="173" t="s">
        <v>147</v>
      </c>
      <c r="E110" s="174" t="s">
        <v>963</v>
      </c>
      <c r="F110" s="175" t="s">
        <v>964</v>
      </c>
      <c r="G110" s="176" t="s">
        <v>264</v>
      </c>
      <c r="H110" s="177">
        <v>1</v>
      </c>
      <c r="I110" s="178"/>
      <c r="J110" s="177">
        <f t="shared" si="0"/>
        <v>0</v>
      </c>
      <c r="K110" s="175" t="s">
        <v>247</v>
      </c>
      <c r="L110" s="39"/>
      <c r="M110" s="179" t="s">
        <v>18</v>
      </c>
      <c r="N110" s="180" t="s">
        <v>45</v>
      </c>
      <c r="O110" s="64"/>
      <c r="P110" s="181">
        <f t="shared" si="1"/>
        <v>0</v>
      </c>
      <c r="Q110" s="181">
        <v>0</v>
      </c>
      <c r="R110" s="181">
        <f t="shared" si="2"/>
        <v>0</v>
      </c>
      <c r="S110" s="181">
        <v>0</v>
      </c>
      <c r="T110" s="182">
        <f t="shared" si="3"/>
        <v>0</v>
      </c>
      <c r="U110" s="34"/>
      <c r="V110" s="34"/>
      <c r="W110" s="34"/>
      <c r="X110" s="34"/>
      <c r="Y110" s="34"/>
      <c r="Z110" s="34"/>
      <c r="AA110" s="34"/>
      <c r="AB110" s="34"/>
      <c r="AC110" s="34"/>
      <c r="AD110" s="34"/>
      <c r="AE110" s="34"/>
      <c r="AR110" s="183" t="s">
        <v>152</v>
      </c>
      <c r="AT110" s="183" t="s">
        <v>147</v>
      </c>
      <c r="AU110" s="183" t="s">
        <v>82</v>
      </c>
      <c r="AY110" s="17" t="s">
        <v>144</v>
      </c>
      <c r="BE110" s="184">
        <f t="shared" si="4"/>
        <v>0</v>
      </c>
      <c r="BF110" s="184">
        <f t="shared" si="5"/>
        <v>0</v>
      </c>
      <c r="BG110" s="184">
        <f t="shared" si="6"/>
        <v>0</v>
      </c>
      <c r="BH110" s="184">
        <f t="shared" si="7"/>
        <v>0</v>
      </c>
      <c r="BI110" s="184">
        <f t="shared" si="8"/>
        <v>0</v>
      </c>
      <c r="BJ110" s="17" t="s">
        <v>82</v>
      </c>
      <c r="BK110" s="184">
        <f t="shared" si="9"/>
        <v>0</v>
      </c>
      <c r="BL110" s="17" t="s">
        <v>152</v>
      </c>
      <c r="BM110" s="183" t="s">
        <v>312</v>
      </c>
    </row>
    <row r="111" spans="1:65" s="2" customFormat="1" ht="16.5" customHeight="1">
      <c r="A111" s="34"/>
      <c r="B111" s="35"/>
      <c r="C111" s="173" t="s">
        <v>252</v>
      </c>
      <c r="D111" s="173" t="s">
        <v>147</v>
      </c>
      <c r="E111" s="174" t="s">
        <v>965</v>
      </c>
      <c r="F111" s="175" t="s">
        <v>348</v>
      </c>
      <c r="G111" s="176" t="s">
        <v>264</v>
      </c>
      <c r="H111" s="177">
        <v>1</v>
      </c>
      <c r="I111" s="178"/>
      <c r="J111" s="177">
        <f t="shared" si="0"/>
        <v>0</v>
      </c>
      <c r="K111" s="175" t="s">
        <v>247</v>
      </c>
      <c r="L111" s="39"/>
      <c r="M111" s="179" t="s">
        <v>18</v>
      </c>
      <c r="N111" s="180" t="s">
        <v>45</v>
      </c>
      <c r="O111" s="64"/>
      <c r="P111" s="181">
        <f t="shared" si="1"/>
        <v>0</v>
      </c>
      <c r="Q111" s="181">
        <v>0</v>
      </c>
      <c r="R111" s="181">
        <f t="shared" si="2"/>
        <v>0</v>
      </c>
      <c r="S111" s="181">
        <v>0</v>
      </c>
      <c r="T111" s="182">
        <f t="shared" si="3"/>
        <v>0</v>
      </c>
      <c r="U111" s="34"/>
      <c r="V111" s="34"/>
      <c r="W111" s="34"/>
      <c r="X111" s="34"/>
      <c r="Y111" s="34"/>
      <c r="Z111" s="34"/>
      <c r="AA111" s="34"/>
      <c r="AB111" s="34"/>
      <c r="AC111" s="34"/>
      <c r="AD111" s="34"/>
      <c r="AE111" s="34"/>
      <c r="AR111" s="183" t="s">
        <v>152</v>
      </c>
      <c r="AT111" s="183" t="s">
        <v>147</v>
      </c>
      <c r="AU111" s="183" t="s">
        <v>82</v>
      </c>
      <c r="AY111" s="17" t="s">
        <v>144</v>
      </c>
      <c r="BE111" s="184">
        <f t="shared" si="4"/>
        <v>0</v>
      </c>
      <c r="BF111" s="184">
        <f t="shared" si="5"/>
        <v>0</v>
      </c>
      <c r="BG111" s="184">
        <f t="shared" si="6"/>
        <v>0</v>
      </c>
      <c r="BH111" s="184">
        <f t="shared" si="7"/>
        <v>0</v>
      </c>
      <c r="BI111" s="184">
        <f t="shared" si="8"/>
        <v>0</v>
      </c>
      <c r="BJ111" s="17" t="s">
        <v>82</v>
      </c>
      <c r="BK111" s="184">
        <f t="shared" si="9"/>
        <v>0</v>
      </c>
      <c r="BL111" s="17" t="s">
        <v>152</v>
      </c>
      <c r="BM111" s="183" t="s">
        <v>966</v>
      </c>
    </row>
    <row r="112" spans="1:65" s="12" customFormat="1" ht="25.9" customHeight="1">
      <c r="B112" s="157"/>
      <c r="C112" s="158"/>
      <c r="D112" s="159" t="s">
        <v>73</v>
      </c>
      <c r="E112" s="160" t="s">
        <v>733</v>
      </c>
      <c r="F112" s="160" t="s">
        <v>734</v>
      </c>
      <c r="G112" s="158"/>
      <c r="H112" s="158"/>
      <c r="I112" s="161"/>
      <c r="J112" s="162">
        <f>BK112</f>
        <v>0</v>
      </c>
      <c r="K112" s="158"/>
      <c r="L112" s="163"/>
      <c r="M112" s="164"/>
      <c r="N112" s="165"/>
      <c r="O112" s="165"/>
      <c r="P112" s="166">
        <f>SUM(P113:P114)</f>
        <v>0</v>
      </c>
      <c r="Q112" s="165"/>
      <c r="R112" s="166">
        <f>SUM(R113:R114)</f>
        <v>0</v>
      </c>
      <c r="S112" s="165"/>
      <c r="T112" s="167">
        <f>SUM(T113:T114)</f>
        <v>0</v>
      </c>
      <c r="AR112" s="168" t="s">
        <v>152</v>
      </c>
      <c r="AT112" s="169" t="s">
        <v>73</v>
      </c>
      <c r="AU112" s="169" t="s">
        <v>74</v>
      </c>
      <c r="AY112" s="168" t="s">
        <v>144</v>
      </c>
      <c r="BK112" s="170">
        <f>SUM(BK113:BK114)</f>
        <v>0</v>
      </c>
    </row>
    <row r="113" spans="1:65" s="2" customFormat="1" ht="37.9" customHeight="1">
      <c r="A113" s="34"/>
      <c r="B113" s="35"/>
      <c r="C113" s="173" t="s">
        <v>258</v>
      </c>
      <c r="D113" s="173" t="s">
        <v>147</v>
      </c>
      <c r="E113" s="174" t="s">
        <v>735</v>
      </c>
      <c r="F113" s="175" t="s">
        <v>736</v>
      </c>
      <c r="G113" s="176" t="s">
        <v>737</v>
      </c>
      <c r="H113" s="177">
        <v>55</v>
      </c>
      <c r="I113" s="178"/>
      <c r="J113" s="177">
        <f>ROUND((ROUND(I113,2))*(ROUND(H113,2)),2)</f>
        <v>0</v>
      </c>
      <c r="K113" s="175" t="s">
        <v>151</v>
      </c>
      <c r="L113" s="39"/>
      <c r="M113" s="179" t="s">
        <v>18</v>
      </c>
      <c r="N113" s="180" t="s">
        <v>45</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913</v>
      </c>
      <c r="AT113" s="183" t="s">
        <v>147</v>
      </c>
      <c r="AU113" s="183" t="s">
        <v>82</v>
      </c>
      <c r="AY113" s="17" t="s">
        <v>144</v>
      </c>
      <c r="BE113" s="184">
        <f>IF(N113="základní",J113,0)</f>
        <v>0</v>
      </c>
      <c r="BF113" s="184">
        <f>IF(N113="snížená",J113,0)</f>
        <v>0</v>
      </c>
      <c r="BG113" s="184">
        <f>IF(N113="zákl. přenesená",J113,0)</f>
        <v>0</v>
      </c>
      <c r="BH113" s="184">
        <f>IF(N113="sníž. přenesená",J113,0)</f>
        <v>0</v>
      </c>
      <c r="BI113" s="184">
        <f>IF(N113="nulová",J113,0)</f>
        <v>0</v>
      </c>
      <c r="BJ113" s="17" t="s">
        <v>82</v>
      </c>
      <c r="BK113" s="184">
        <f>ROUND((ROUND(I113,2))*(ROUND(H113,2)),2)</f>
        <v>0</v>
      </c>
      <c r="BL113" s="17" t="s">
        <v>913</v>
      </c>
      <c r="BM113" s="183" t="s">
        <v>967</v>
      </c>
    </row>
    <row r="114" spans="1:65" s="2" customFormat="1">
      <c r="A114" s="34"/>
      <c r="B114" s="35"/>
      <c r="C114" s="36"/>
      <c r="D114" s="185" t="s">
        <v>154</v>
      </c>
      <c r="E114" s="36"/>
      <c r="F114" s="186" t="s">
        <v>740</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154</v>
      </c>
      <c r="AU114" s="17" t="s">
        <v>82</v>
      </c>
    </row>
    <row r="115" spans="1:65" s="12" customFormat="1" ht="25.9" customHeight="1">
      <c r="B115" s="157"/>
      <c r="C115" s="158"/>
      <c r="D115" s="159" t="s">
        <v>73</v>
      </c>
      <c r="E115" s="160" t="s">
        <v>607</v>
      </c>
      <c r="F115" s="160" t="s">
        <v>608</v>
      </c>
      <c r="G115" s="158"/>
      <c r="H115" s="158"/>
      <c r="I115" s="161"/>
      <c r="J115" s="162">
        <f>BK115</f>
        <v>0</v>
      </c>
      <c r="K115" s="158"/>
      <c r="L115" s="163"/>
      <c r="M115" s="164"/>
      <c r="N115" s="165"/>
      <c r="O115" s="165"/>
      <c r="P115" s="166">
        <f>P116</f>
        <v>0</v>
      </c>
      <c r="Q115" s="165"/>
      <c r="R115" s="166">
        <f>R116</f>
        <v>0</v>
      </c>
      <c r="S115" s="165"/>
      <c r="T115" s="167">
        <f>T116</f>
        <v>0</v>
      </c>
      <c r="AR115" s="168" t="s">
        <v>182</v>
      </c>
      <c r="AT115" s="169" t="s">
        <v>73</v>
      </c>
      <c r="AU115" s="169" t="s">
        <v>74</v>
      </c>
      <c r="AY115" s="168" t="s">
        <v>144</v>
      </c>
      <c r="BK115" s="170">
        <f>BK116</f>
        <v>0</v>
      </c>
    </row>
    <row r="116" spans="1:65" s="12" customFormat="1" ht="22.9" customHeight="1">
      <c r="B116" s="157"/>
      <c r="C116" s="158"/>
      <c r="D116" s="159" t="s">
        <v>73</v>
      </c>
      <c r="E116" s="171" t="s">
        <v>638</v>
      </c>
      <c r="F116" s="171" t="s">
        <v>639</v>
      </c>
      <c r="G116" s="158"/>
      <c r="H116" s="158"/>
      <c r="I116" s="161"/>
      <c r="J116" s="172">
        <f>BK116</f>
        <v>0</v>
      </c>
      <c r="K116" s="158"/>
      <c r="L116" s="163"/>
      <c r="M116" s="164"/>
      <c r="N116" s="165"/>
      <c r="O116" s="165"/>
      <c r="P116" s="166">
        <f>SUM(P117:P119)</f>
        <v>0</v>
      </c>
      <c r="Q116" s="165"/>
      <c r="R116" s="166">
        <f>SUM(R117:R119)</f>
        <v>0</v>
      </c>
      <c r="S116" s="165"/>
      <c r="T116" s="167">
        <f>SUM(T117:T119)</f>
        <v>0</v>
      </c>
      <c r="AR116" s="168" t="s">
        <v>182</v>
      </c>
      <c r="AT116" s="169" t="s">
        <v>73</v>
      </c>
      <c r="AU116" s="169" t="s">
        <v>82</v>
      </c>
      <c r="AY116" s="168" t="s">
        <v>144</v>
      </c>
      <c r="BK116" s="170">
        <f>SUM(BK117:BK119)</f>
        <v>0</v>
      </c>
    </row>
    <row r="117" spans="1:65" s="2" customFormat="1" ht="16.5" customHeight="1">
      <c r="A117" s="34"/>
      <c r="B117" s="35"/>
      <c r="C117" s="173" t="s">
        <v>261</v>
      </c>
      <c r="D117" s="173" t="s">
        <v>147</v>
      </c>
      <c r="E117" s="174" t="s">
        <v>968</v>
      </c>
      <c r="F117" s="175" t="s">
        <v>969</v>
      </c>
      <c r="G117" s="176" t="s">
        <v>970</v>
      </c>
      <c r="H117" s="177">
        <v>1</v>
      </c>
      <c r="I117" s="178"/>
      <c r="J117" s="177">
        <f>ROUND((ROUND(I117,2))*(ROUND(H117,2)),2)</f>
        <v>0</v>
      </c>
      <c r="K117" s="175" t="s">
        <v>151</v>
      </c>
      <c r="L117" s="39"/>
      <c r="M117" s="179" t="s">
        <v>18</v>
      </c>
      <c r="N117" s="180" t="s">
        <v>45</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614</v>
      </c>
      <c r="AT117" s="183" t="s">
        <v>147</v>
      </c>
      <c r="AU117" s="183" t="s">
        <v>84</v>
      </c>
      <c r="AY117" s="17" t="s">
        <v>144</v>
      </c>
      <c r="BE117" s="184">
        <f>IF(N117="základní",J117,0)</f>
        <v>0</v>
      </c>
      <c r="BF117" s="184">
        <f>IF(N117="snížená",J117,0)</f>
        <v>0</v>
      </c>
      <c r="BG117" s="184">
        <f>IF(N117="zákl. přenesená",J117,0)</f>
        <v>0</v>
      </c>
      <c r="BH117" s="184">
        <f>IF(N117="sníž. přenesená",J117,0)</f>
        <v>0</v>
      </c>
      <c r="BI117" s="184">
        <f>IF(N117="nulová",J117,0)</f>
        <v>0</v>
      </c>
      <c r="BJ117" s="17" t="s">
        <v>82</v>
      </c>
      <c r="BK117" s="184">
        <f>ROUND((ROUND(I117,2))*(ROUND(H117,2)),2)</f>
        <v>0</v>
      </c>
      <c r="BL117" s="17" t="s">
        <v>614</v>
      </c>
      <c r="BM117" s="183" t="s">
        <v>971</v>
      </c>
    </row>
    <row r="118" spans="1:65" s="2" customFormat="1">
      <c r="A118" s="34"/>
      <c r="B118" s="35"/>
      <c r="C118" s="36"/>
      <c r="D118" s="185" t="s">
        <v>154</v>
      </c>
      <c r="E118" s="36"/>
      <c r="F118" s="186" t="s">
        <v>972</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154</v>
      </c>
      <c r="AU118" s="17" t="s">
        <v>84</v>
      </c>
    </row>
    <row r="119" spans="1:65" s="2" customFormat="1" ht="29.25">
      <c r="A119" s="34"/>
      <c r="B119" s="35"/>
      <c r="C119" s="36"/>
      <c r="D119" s="192" t="s">
        <v>455</v>
      </c>
      <c r="E119" s="36"/>
      <c r="F119" s="233" t="s">
        <v>973</v>
      </c>
      <c r="G119" s="36"/>
      <c r="H119" s="36"/>
      <c r="I119" s="187"/>
      <c r="J119" s="36"/>
      <c r="K119" s="36"/>
      <c r="L119" s="39"/>
      <c r="M119" s="234"/>
      <c r="N119" s="235"/>
      <c r="O119" s="236"/>
      <c r="P119" s="236"/>
      <c r="Q119" s="236"/>
      <c r="R119" s="236"/>
      <c r="S119" s="236"/>
      <c r="T119" s="237"/>
      <c r="U119" s="34"/>
      <c r="V119" s="34"/>
      <c r="W119" s="34"/>
      <c r="X119" s="34"/>
      <c r="Y119" s="34"/>
      <c r="Z119" s="34"/>
      <c r="AA119" s="34"/>
      <c r="AB119" s="34"/>
      <c r="AC119" s="34"/>
      <c r="AD119" s="34"/>
      <c r="AE119" s="34"/>
      <c r="AT119" s="17" t="s">
        <v>455</v>
      </c>
      <c r="AU119" s="17" t="s">
        <v>84</v>
      </c>
    </row>
    <row r="120" spans="1:65" s="2" customFormat="1" ht="6.95" customHeight="1">
      <c r="A120" s="34"/>
      <c r="B120" s="47"/>
      <c r="C120" s="48"/>
      <c r="D120" s="48"/>
      <c r="E120" s="48"/>
      <c r="F120" s="48"/>
      <c r="G120" s="48"/>
      <c r="H120" s="48"/>
      <c r="I120" s="48"/>
      <c r="J120" s="48"/>
      <c r="K120" s="48"/>
      <c r="L120" s="39"/>
      <c r="M120" s="34"/>
      <c r="O120" s="34"/>
      <c r="P120" s="34"/>
      <c r="Q120" s="34"/>
      <c r="R120" s="34"/>
      <c r="S120" s="34"/>
      <c r="T120" s="34"/>
      <c r="U120" s="34"/>
      <c r="V120" s="34"/>
      <c r="W120" s="34"/>
      <c r="X120" s="34"/>
      <c r="Y120" s="34"/>
      <c r="Z120" s="34"/>
      <c r="AA120" s="34"/>
      <c r="AB120" s="34"/>
      <c r="AC120" s="34"/>
      <c r="AD120" s="34"/>
      <c r="AE120" s="34"/>
    </row>
  </sheetData>
  <sheetProtection algorithmName="SHA-512" hashValue="SkKDsLIFlERsTEnN1sUlk+AMdIieK4CpG6uI5C5DIUTmaiHgFUUmi39YHeL+cZvNbw1ml98JhJf3BmS1H4Mn2Q==" saltValue="5gzB8H1d8JVrDqs+w5Sf/Q==" spinCount="100000" sheet="1" objects="1" scenarios="1"/>
  <autoFilter ref="C85:K119" xr:uid="{00000000-0009-0000-0000-000004000000}"/>
  <mergeCells count="9">
    <mergeCell ref="E50:H50"/>
    <mergeCell ref="E76:H76"/>
    <mergeCell ref="E78:H78"/>
    <mergeCell ref="L2:V2"/>
    <mergeCell ref="E7:H7"/>
    <mergeCell ref="E9:H9"/>
    <mergeCell ref="E18:H18"/>
    <mergeCell ref="E27:H27"/>
    <mergeCell ref="E48:H48"/>
  </mergeCells>
  <hyperlinks>
    <hyperlink ref="F114" r:id="rId1" xr:uid="{00000000-0004-0000-0400-000000000000}"/>
    <hyperlink ref="F118" r:id="rId2" xr:uid="{00000000-0004-0000-0400-000001000000}"/>
  </hyperlinks>
  <pageMargins left="0.39374999999999999" right="0.39374999999999999" top="0.39374999999999999" bottom="0.39374999999999999" header="0" footer="0"/>
  <pageSetup paperSize="9" fitToHeight="100" orientation="portrait" blackAndWhite="1" r:id="rId3"/>
  <headerFooter>
    <oddFooter>&amp;CStrana &amp;P z &amp;N</oddFooter>
  </headerFooter>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2:BM129"/>
  <sheetViews>
    <sheetView showGridLines="0" topLeftCell="A80" workbookViewId="0">
      <selection activeCell="V98" sqref="V98"/>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96</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100</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DP08 = E1P6 + E1P7</v>
      </c>
      <c r="F7" s="282"/>
      <c r="G7" s="282"/>
      <c r="H7" s="282"/>
      <c r="L7" s="20"/>
    </row>
    <row r="8" spans="1:46" s="2" customFormat="1" ht="12" customHeight="1">
      <c r="A8" s="34"/>
      <c r="B8" s="39"/>
      <c r="C8" s="34"/>
      <c r="D8" s="105" t="s">
        <v>101</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974</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975</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104</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ROUND(J85, 2)</f>
        <v>111895</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ROUND((SUM(BE85:BE128)),  2)</f>
        <v>111895</v>
      </c>
      <c r="G33" s="34"/>
      <c r="H33" s="34"/>
      <c r="I33" s="118">
        <v>0.21</v>
      </c>
      <c r="J33" s="117">
        <f>ROUND(((SUM(BE85:BE128))*I33),  2)</f>
        <v>23497.95</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ROUND((SUM(BF85:BF128)),  2)</f>
        <v>0</v>
      </c>
      <c r="G34" s="34"/>
      <c r="H34" s="34"/>
      <c r="I34" s="118">
        <v>0.15</v>
      </c>
      <c r="J34" s="117">
        <f>ROUND(((SUM(BF85:BF128))*I34),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ROUND((SUM(BG85:BG128)),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ROUND((SUM(BH85:BH128)),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ROUND((SUM(BI85:BI128)),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135392.95000000001</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105</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DP08 = E1P6 + E1P7</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101</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D1.4.5 - Měření a regulace - DP08</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Stanislav Gajzler,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106</v>
      </c>
      <c r="D57" s="131"/>
      <c r="E57" s="131"/>
      <c r="F57" s="131"/>
      <c r="G57" s="131"/>
      <c r="H57" s="131"/>
      <c r="I57" s="131"/>
      <c r="J57" s="132" t="s">
        <v>107</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J85</f>
        <v>111895</v>
      </c>
      <c r="K59" s="36"/>
      <c r="L59" s="106"/>
      <c r="S59" s="34"/>
      <c r="T59" s="34"/>
      <c r="U59" s="34"/>
      <c r="V59" s="34"/>
      <c r="W59" s="34"/>
      <c r="X59" s="34"/>
      <c r="Y59" s="34"/>
      <c r="Z59" s="34"/>
      <c r="AA59" s="34"/>
      <c r="AB59" s="34"/>
      <c r="AC59" s="34"/>
      <c r="AD59" s="34"/>
      <c r="AE59" s="34"/>
      <c r="AU59" s="17" t="s">
        <v>108</v>
      </c>
    </row>
    <row r="60" spans="1:47" s="9" customFormat="1" ht="24.95" customHeight="1">
      <c r="B60" s="134"/>
      <c r="C60" s="135"/>
      <c r="D60" s="136" t="s">
        <v>976</v>
      </c>
      <c r="E60" s="137"/>
      <c r="F60" s="137"/>
      <c r="G60" s="137"/>
      <c r="H60" s="137"/>
      <c r="I60" s="137"/>
      <c r="J60" s="138">
        <f>J86</f>
        <v>0</v>
      </c>
      <c r="K60" s="135"/>
      <c r="L60" s="139"/>
    </row>
    <row r="61" spans="1:47" s="9" customFormat="1" ht="24.95" customHeight="1">
      <c r="B61" s="134"/>
      <c r="C61" s="135"/>
      <c r="D61" s="136" t="s">
        <v>977</v>
      </c>
      <c r="E61" s="137"/>
      <c r="F61" s="137"/>
      <c r="G61" s="137"/>
      <c r="H61" s="137"/>
      <c r="I61" s="137"/>
      <c r="J61" s="138">
        <f>J91</f>
        <v>111895</v>
      </c>
      <c r="K61" s="135"/>
      <c r="L61" s="139"/>
    </row>
    <row r="62" spans="1:47" s="9" customFormat="1" ht="24.95" customHeight="1">
      <c r="B62" s="134"/>
      <c r="C62" s="135"/>
      <c r="D62" s="136" t="s">
        <v>919</v>
      </c>
      <c r="E62" s="137"/>
      <c r="F62" s="137"/>
      <c r="G62" s="137"/>
      <c r="H62" s="137"/>
      <c r="I62" s="137"/>
      <c r="J62" s="138">
        <f>J98</f>
        <v>0</v>
      </c>
      <c r="K62" s="135"/>
      <c r="L62" s="139"/>
    </row>
    <row r="63" spans="1:47" s="9" customFormat="1" ht="24.95" customHeight="1">
      <c r="B63" s="134"/>
      <c r="C63" s="135"/>
      <c r="D63" s="136" t="s">
        <v>978</v>
      </c>
      <c r="E63" s="137"/>
      <c r="F63" s="137"/>
      <c r="G63" s="137"/>
      <c r="H63" s="137"/>
      <c r="I63" s="137"/>
      <c r="J63" s="138">
        <f>J105</f>
        <v>0</v>
      </c>
      <c r="K63" s="135"/>
      <c r="L63" s="139"/>
    </row>
    <row r="64" spans="1:47" s="9" customFormat="1" ht="24.95" customHeight="1">
      <c r="B64" s="134"/>
      <c r="C64" s="135"/>
      <c r="D64" s="136" t="s">
        <v>979</v>
      </c>
      <c r="E64" s="137"/>
      <c r="F64" s="137"/>
      <c r="G64" s="137"/>
      <c r="H64" s="137"/>
      <c r="I64" s="137"/>
      <c r="J64" s="138">
        <f>J112</f>
        <v>0</v>
      </c>
      <c r="K64" s="135"/>
      <c r="L64" s="139"/>
    </row>
    <row r="65" spans="1:31" s="9" customFormat="1" ht="24.95" customHeight="1">
      <c r="B65" s="134"/>
      <c r="C65" s="135"/>
      <c r="D65" s="136" t="s">
        <v>673</v>
      </c>
      <c r="E65" s="137"/>
      <c r="F65" s="137"/>
      <c r="G65" s="137"/>
      <c r="H65" s="137"/>
      <c r="I65" s="137"/>
      <c r="J65" s="138">
        <f>J126</f>
        <v>0</v>
      </c>
      <c r="K65" s="135"/>
      <c r="L65" s="139"/>
    </row>
    <row r="66" spans="1:31" s="2" customFormat="1" ht="21.75" customHeight="1">
      <c r="A66" s="34"/>
      <c r="B66" s="35"/>
      <c r="C66" s="36"/>
      <c r="D66" s="36"/>
      <c r="E66" s="36"/>
      <c r="F66" s="36"/>
      <c r="G66" s="36"/>
      <c r="H66" s="36"/>
      <c r="I66" s="36"/>
      <c r="J66" s="36"/>
      <c r="K66" s="36"/>
      <c r="L66" s="106"/>
      <c r="S66" s="34"/>
      <c r="T66" s="34"/>
      <c r="U66" s="34"/>
      <c r="V66" s="34"/>
      <c r="W66" s="34"/>
      <c r="X66" s="34"/>
      <c r="Y66" s="34"/>
      <c r="Z66" s="34"/>
      <c r="AA66" s="34"/>
      <c r="AB66" s="34"/>
      <c r="AC66" s="34"/>
      <c r="AD66" s="34"/>
      <c r="AE66" s="34"/>
    </row>
    <row r="67" spans="1:31" s="2" customFormat="1" ht="6.95" customHeight="1">
      <c r="A67" s="34"/>
      <c r="B67" s="47"/>
      <c r="C67" s="48"/>
      <c r="D67" s="48"/>
      <c r="E67" s="48"/>
      <c r="F67" s="48"/>
      <c r="G67" s="48"/>
      <c r="H67" s="48"/>
      <c r="I67" s="48"/>
      <c r="J67" s="48"/>
      <c r="K67" s="48"/>
      <c r="L67" s="106"/>
      <c r="S67" s="34"/>
      <c r="T67" s="34"/>
      <c r="U67" s="34"/>
      <c r="V67" s="34"/>
      <c r="W67" s="34"/>
      <c r="X67" s="34"/>
      <c r="Y67" s="34"/>
      <c r="Z67" s="34"/>
      <c r="AA67" s="34"/>
      <c r="AB67" s="34"/>
      <c r="AC67" s="34"/>
      <c r="AD67" s="34"/>
      <c r="AE67" s="34"/>
    </row>
    <row r="71" spans="1:31" s="2" customFormat="1" ht="6.95" customHeight="1">
      <c r="A71" s="34"/>
      <c r="B71" s="49"/>
      <c r="C71" s="50"/>
      <c r="D71" s="50"/>
      <c r="E71" s="50"/>
      <c r="F71" s="50"/>
      <c r="G71" s="50"/>
      <c r="H71" s="50"/>
      <c r="I71" s="50"/>
      <c r="J71" s="50"/>
      <c r="K71" s="50"/>
      <c r="L71" s="106"/>
      <c r="S71" s="34"/>
      <c r="T71" s="34"/>
      <c r="U71" s="34"/>
      <c r="V71" s="34"/>
      <c r="W71" s="34"/>
      <c r="X71" s="34"/>
      <c r="Y71" s="34"/>
      <c r="Z71" s="34"/>
      <c r="AA71" s="34"/>
      <c r="AB71" s="34"/>
      <c r="AC71" s="34"/>
      <c r="AD71" s="34"/>
      <c r="AE71" s="34"/>
    </row>
    <row r="72" spans="1:31" s="2" customFormat="1" ht="24.95" customHeight="1">
      <c r="A72" s="34"/>
      <c r="B72" s="35"/>
      <c r="C72" s="23" t="s">
        <v>129</v>
      </c>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6.95" customHeight="1">
      <c r="A73" s="34"/>
      <c r="B73" s="35"/>
      <c r="C73" s="36"/>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2" customHeight="1">
      <c r="A74" s="34"/>
      <c r="B74" s="35"/>
      <c r="C74" s="29" t="s">
        <v>15</v>
      </c>
      <c r="D74" s="36"/>
      <c r="E74" s="36"/>
      <c r="F74" s="36"/>
      <c r="G74" s="36"/>
      <c r="H74" s="36"/>
      <c r="I74" s="36"/>
      <c r="J74" s="36"/>
      <c r="K74" s="36"/>
      <c r="L74" s="106"/>
      <c r="S74" s="34"/>
      <c r="T74" s="34"/>
      <c r="U74" s="34"/>
      <c r="V74" s="34"/>
      <c r="W74" s="34"/>
      <c r="X74" s="34"/>
      <c r="Y74" s="34"/>
      <c r="Z74" s="34"/>
      <c r="AA74" s="34"/>
      <c r="AB74" s="34"/>
      <c r="AC74" s="34"/>
      <c r="AD74" s="34"/>
      <c r="AE74" s="34"/>
    </row>
    <row r="75" spans="1:31" s="2" customFormat="1" ht="16.5" customHeight="1">
      <c r="A75" s="34"/>
      <c r="B75" s="35"/>
      <c r="C75" s="36"/>
      <c r="D75" s="36"/>
      <c r="E75" s="279" t="str">
        <f>E7</f>
        <v>Dochlazení administrativních prostor ČNB - DP08 = E1P6 + E1P7</v>
      </c>
      <c r="F75" s="280"/>
      <c r="G75" s="280"/>
      <c r="H75" s="280"/>
      <c r="I75" s="36"/>
      <c r="J75" s="36"/>
      <c r="K75" s="36"/>
      <c r="L75" s="106"/>
      <c r="S75" s="34"/>
      <c r="T75" s="34"/>
      <c r="U75" s="34"/>
      <c r="V75" s="34"/>
      <c r="W75" s="34"/>
      <c r="X75" s="34"/>
      <c r="Y75" s="34"/>
      <c r="Z75" s="34"/>
      <c r="AA75" s="34"/>
      <c r="AB75" s="34"/>
      <c r="AC75" s="34"/>
      <c r="AD75" s="34"/>
      <c r="AE75" s="34"/>
    </row>
    <row r="76" spans="1:31" s="2" customFormat="1" ht="12" customHeight="1">
      <c r="A76" s="34"/>
      <c r="B76" s="35"/>
      <c r="C76" s="29" t="s">
        <v>101</v>
      </c>
      <c r="D76" s="36"/>
      <c r="E76" s="36"/>
      <c r="F76" s="36"/>
      <c r="G76" s="36"/>
      <c r="H76" s="36"/>
      <c r="I76" s="36"/>
      <c r="J76" s="36"/>
      <c r="K76" s="36"/>
      <c r="L76" s="106"/>
      <c r="S76" s="34"/>
      <c r="T76" s="34"/>
      <c r="U76" s="34"/>
      <c r="V76" s="34"/>
      <c r="W76" s="34"/>
      <c r="X76" s="34"/>
      <c r="Y76" s="34"/>
      <c r="Z76" s="34"/>
      <c r="AA76" s="34"/>
      <c r="AB76" s="34"/>
      <c r="AC76" s="34"/>
      <c r="AD76" s="34"/>
      <c r="AE76" s="34"/>
    </row>
    <row r="77" spans="1:31" s="2" customFormat="1" ht="16.5" customHeight="1">
      <c r="A77" s="34"/>
      <c r="B77" s="35"/>
      <c r="C77" s="36"/>
      <c r="D77" s="36"/>
      <c r="E77" s="258" t="str">
        <f>E9</f>
        <v>D1.4.5 - Měření a regulace - DP08</v>
      </c>
      <c r="F77" s="278"/>
      <c r="G77" s="278"/>
      <c r="H77" s="278"/>
      <c r="I77" s="36"/>
      <c r="J77" s="36"/>
      <c r="K77" s="36"/>
      <c r="L77" s="106"/>
      <c r="S77" s="34"/>
      <c r="T77" s="34"/>
      <c r="U77" s="34"/>
      <c r="V77" s="34"/>
      <c r="W77" s="34"/>
      <c r="X77" s="34"/>
      <c r="Y77" s="34"/>
      <c r="Z77" s="34"/>
      <c r="AA77" s="34"/>
      <c r="AB77" s="34"/>
      <c r="AC77" s="34"/>
      <c r="AD77" s="34"/>
      <c r="AE77" s="34"/>
    </row>
    <row r="78" spans="1:31" s="2" customFormat="1" ht="6.95" customHeight="1">
      <c r="A78" s="34"/>
      <c r="B78" s="35"/>
      <c r="C78" s="36"/>
      <c r="D78" s="36"/>
      <c r="E78" s="36"/>
      <c r="F78" s="36"/>
      <c r="G78" s="36"/>
      <c r="H78" s="36"/>
      <c r="I78" s="36"/>
      <c r="J78" s="36"/>
      <c r="K78" s="36"/>
      <c r="L78" s="106"/>
      <c r="S78" s="34"/>
      <c r="T78" s="34"/>
      <c r="U78" s="34"/>
      <c r="V78" s="34"/>
      <c r="W78" s="34"/>
      <c r="X78" s="34"/>
      <c r="Y78" s="34"/>
      <c r="Z78" s="34"/>
      <c r="AA78" s="34"/>
      <c r="AB78" s="34"/>
      <c r="AC78" s="34"/>
      <c r="AD78" s="34"/>
      <c r="AE78" s="34"/>
    </row>
    <row r="79" spans="1:31" s="2" customFormat="1" ht="12" customHeight="1">
      <c r="A79" s="34"/>
      <c r="B79" s="35"/>
      <c r="C79" s="29" t="s">
        <v>20</v>
      </c>
      <c r="D79" s="36"/>
      <c r="E79" s="36"/>
      <c r="F79" s="27" t="str">
        <f>F12</f>
        <v>Česká národní banka, Na příkopě 864/28, 110 00 Pra</v>
      </c>
      <c r="G79" s="36"/>
      <c r="H79" s="36"/>
      <c r="I79" s="29" t="s">
        <v>22</v>
      </c>
      <c r="J79" s="59" t="str">
        <f>IF(J12="","",J12)</f>
        <v>1. 5. 2023</v>
      </c>
      <c r="K79" s="36"/>
      <c r="L79" s="106"/>
      <c r="S79" s="34"/>
      <c r="T79" s="34"/>
      <c r="U79" s="34"/>
      <c r="V79" s="34"/>
      <c r="W79" s="34"/>
      <c r="X79" s="34"/>
      <c r="Y79" s="34"/>
      <c r="Z79" s="34"/>
      <c r="AA79" s="34"/>
      <c r="AB79" s="34"/>
      <c r="AC79" s="34"/>
      <c r="AD79" s="34"/>
      <c r="AE79" s="34"/>
    </row>
    <row r="80" spans="1:31" s="2" customFormat="1" ht="6.95" customHeight="1">
      <c r="A80" s="34"/>
      <c r="B80" s="35"/>
      <c r="C80" s="36"/>
      <c r="D80" s="36"/>
      <c r="E80" s="36"/>
      <c r="F80" s="36"/>
      <c r="G80" s="36"/>
      <c r="H80" s="36"/>
      <c r="I80" s="36"/>
      <c r="J80" s="36"/>
      <c r="K80" s="36"/>
      <c r="L80" s="106"/>
      <c r="S80" s="34"/>
      <c r="T80" s="34"/>
      <c r="U80" s="34"/>
      <c r="V80" s="34"/>
      <c r="W80" s="34"/>
      <c r="X80" s="34"/>
      <c r="Y80" s="34"/>
      <c r="Z80" s="34"/>
      <c r="AA80" s="34"/>
      <c r="AB80" s="34"/>
      <c r="AC80" s="34"/>
      <c r="AD80" s="34"/>
      <c r="AE80" s="34"/>
    </row>
    <row r="81" spans="1:65" s="2" customFormat="1" ht="15.2" customHeight="1">
      <c r="A81" s="34"/>
      <c r="B81" s="35"/>
      <c r="C81" s="29" t="s">
        <v>24</v>
      </c>
      <c r="D81" s="36"/>
      <c r="E81" s="36"/>
      <c r="F81" s="27" t="str">
        <f>E15</f>
        <v>ČESKÁ NÁRODNÍ BANKA</v>
      </c>
      <c r="G81" s="36"/>
      <c r="H81" s="36"/>
      <c r="I81" s="29" t="s">
        <v>32</v>
      </c>
      <c r="J81" s="32" t="str">
        <f>E21</f>
        <v>Bohemik s.r.o.</v>
      </c>
      <c r="K81" s="36"/>
      <c r="L81" s="106"/>
      <c r="S81" s="34"/>
      <c r="T81" s="34"/>
      <c r="U81" s="34"/>
      <c r="V81" s="34"/>
      <c r="W81" s="34"/>
      <c r="X81" s="34"/>
      <c r="Y81" s="34"/>
      <c r="Z81" s="34"/>
      <c r="AA81" s="34"/>
      <c r="AB81" s="34"/>
      <c r="AC81" s="34"/>
      <c r="AD81" s="34"/>
      <c r="AE81" s="34"/>
    </row>
    <row r="82" spans="1:65" s="2" customFormat="1" ht="25.7" customHeight="1">
      <c r="A82" s="34"/>
      <c r="B82" s="35"/>
      <c r="C82" s="29" t="s">
        <v>30</v>
      </c>
      <c r="D82" s="36"/>
      <c r="E82" s="36"/>
      <c r="F82" s="27" t="str">
        <f>IF(E18="","",E18)</f>
        <v>Vyplň údaj</v>
      </c>
      <c r="G82" s="36"/>
      <c r="H82" s="36"/>
      <c r="I82" s="29" t="s">
        <v>37</v>
      </c>
      <c r="J82" s="32" t="str">
        <f>E24</f>
        <v>Stanislav Gajzler, B.Hudová</v>
      </c>
      <c r="K82" s="36"/>
      <c r="L82" s="106"/>
      <c r="S82" s="34"/>
      <c r="T82" s="34"/>
      <c r="U82" s="34"/>
      <c r="V82" s="34"/>
      <c r="W82" s="34"/>
      <c r="X82" s="34"/>
      <c r="Y82" s="34"/>
      <c r="Z82" s="34"/>
      <c r="AA82" s="34"/>
      <c r="AB82" s="34"/>
      <c r="AC82" s="34"/>
      <c r="AD82" s="34"/>
      <c r="AE82" s="34"/>
    </row>
    <row r="83" spans="1:65" s="2" customFormat="1" ht="10.35" customHeight="1">
      <c r="A83" s="34"/>
      <c r="B83" s="35"/>
      <c r="C83" s="36"/>
      <c r="D83" s="36"/>
      <c r="E83" s="36"/>
      <c r="F83" s="36"/>
      <c r="G83" s="36"/>
      <c r="H83" s="36"/>
      <c r="I83" s="36"/>
      <c r="J83" s="36"/>
      <c r="K83" s="36"/>
      <c r="L83" s="106"/>
      <c r="S83" s="34"/>
      <c r="T83" s="34"/>
      <c r="U83" s="34"/>
      <c r="V83" s="34"/>
      <c r="W83" s="34"/>
      <c r="X83" s="34"/>
      <c r="Y83" s="34"/>
      <c r="Z83" s="34"/>
      <c r="AA83" s="34"/>
      <c r="AB83" s="34"/>
      <c r="AC83" s="34"/>
      <c r="AD83" s="34"/>
      <c r="AE83" s="34"/>
    </row>
    <row r="84" spans="1:65" s="11" customFormat="1" ht="29.25" customHeight="1">
      <c r="A84" s="146"/>
      <c r="B84" s="147"/>
      <c r="C84" s="148" t="s">
        <v>130</v>
      </c>
      <c r="D84" s="149" t="s">
        <v>59</v>
      </c>
      <c r="E84" s="149" t="s">
        <v>55</v>
      </c>
      <c r="F84" s="149" t="s">
        <v>56</v>
      </c>
      <c r="G84" s="149" t="s">
        <v>131</v>
      </c>
      <c r="H84" s="149" t="s">
        <v>132</v>
      </c>
      <c r="I84" s="149" t="s">
        <v>133</v>
      </c>
      <c r="J84" s="149" t="s">
        <v>107</v>
      </c>
      <c r="K84" s="150" t="s">
        <v>134</v>
      </c>
      <c r="L84" s="151"/>
      <c r="M84" s="68" t="s">
        <v>18</v>
      </c>
      <c r="N84" s="69" t="s">
        <v>44</v>
      </c>
      <c r="O84" s="69" t="s">
        <v>135</v>
      </c>
      <c r="P84" s="69" t="s">
        <v>136</v>
      </c>
      <c r="Q84" s="69" t="s">
        <v>137</v>
      </c>
      <c r="R84" s="69" t="s">
        <v>138</v>
      </c>
      <c r="S84" s="69" t="s">
        <v>139</v>
      </c>
      <c r="T84" s="70" t="s">
        <v>140</v>
      </c>
      <c r="U84" s="146"/>
      <c r="V84" s="146"/>
      <c r="W84" s="146"/>
      <c r="X84" s="146"/>
      <c r="Y84" s="146"/>
      <c r="Z84" s="146"/>
      <c r="AA84" s="146"/>
      <c r="AB84" s="146"/>
      <c r="AC84" s="146"/>
      <c r="AD84" s="146"/>
      <c r="AE84" s="146"/>
    </row>
    <row r="85" spans="1:65" s="2" customFormat="1" ht="22.9" customHeight="1">
      <c r="A85" s="34"/>
      <c r="B85" s="35"/>
      <c r="C85" s="75" t="s">
        <v>141</v>
      </c>
      <c r="D85" s="36"/>
      <c r="E85" s="36"/>
      <c r="F85" s="36"/>
      <c r="G85" s="36"/>
      <c r="H85" s="36"/>
      <c r="I85" s="36"/>
      <c r="J85" s="152">
        <f>BK85</f>
        <v>111895</v>
      </c>
      <c r="K85" s="36"/>
      <c r="L85" s="39"/>
      <c r="M85" s="71"/>
      <c r="N85" s="153"/>
      <c r="O85" s="72"/>
      <c r="P85" s="154">
        <f>P86+P91+P98+P105+P112+P126</f>
        <v>0</v>
      </c>
      <c r="Q85" s="72"/>
      <c r="R85" s="154">
        <f>R86+R91+R98+R105+R112+R126</f>
        <v>0</v>
      </c>
      <c r="S85" s="72"/>
      <c r="T85" s="155">
        <f>T86+T91+T98+T105+T112+T126</f>
        <v>0</v>
      </c>
      <c r="U85" s="34"/>
      <c r="V85" s="34"/>
      <c r="W85" s="34"/>
      <c r="X85" s="34"/>
      <c r="Y85" s="34"/>
      <c r="Z85" s="34"/>
      <c r="AA85" s="34"/>
      <c r="AB85" s="34"/>
      <c r="AC85" s="34"/>
      <c r="AD85" s="34"/>
      <c r="AE85" s="34"/>
      <c r="AT85" s="17" t="s">
        <v>73</v>
      </c>
      <c r="AU85" s="17" t="s">
        <v>108</v>
      </c>
      <c r="BK85" s="156">
        <f>BK86+BK91+BK98+BK105+BK112+BK126</f>
        <v>111895</v>
      </c>
    </row>
    <row r="86" spans="1:65" s="12" customFormat="1" ht="25.9" customHeight="1">
      <c r="B86" s="157"/>
      <c r="C86" s="158"/>
      <c r="D86" s="159" t="s">
        <v>73</v>
      </c>
      <c r="E86" s="160" t="s">
        <v>921</v>
      </c>
      <c r="F86" s="160" t="s">
        <v>980</v>
      </c>
      <c r="G86" s="158"/>
      <c r="H86" s="158"/>
      <c r="I86" s="161"/>
      <c r="J86" s="162">
        <f>BK86</f>
        <v>0</v>
      </c>
      <c r="K86" s="158"/>
      <c r="L86" s="163"/>
      <c r="M86" s="164"/>
      <c r="N86" s="165"/>
      <c r="O86" s="165"/>
      <c r="P86" s="166">
        <f>SUM(P87:P90)</f>
        <v>0</v>
      </c>
      <c r="Q86" s="165"/>
      <c r="R86" s="166">
        <f>SUM(R87:R90)</f>
        <v>0</v>
      </c>
      <c r="S86" s="165"/>
      <c r="T86" s="167">
        <f>SUM(T87:T90)</f>
        <v>0</v>
      </c>
      <c r="AR86" s="168" t="s">
        <v>82</v>
      </c>
      <c r="AT86" s="169" t="s">
        <v>73</v>
      </c>
      <c r="AU86" s="169" t="s">
        <v>74</v>
      </c>
      <c r="AY86" s="168" t="s">
        <v>144</v>
      </c>
      <c r="BK86" s="170">
        <f>SUM(BK87:BK90)</f>
        <v>0</v>
      </c>
    </row>
    <row r="87" spans="1:65" s="2" customFormat="1" ht="16.5" customHeight="1">
      <c r="A87" s="34"/>
      <c r="B87" s="35"/>
      <c r="C87" s="173" t="s">
        <v>82</v>
      </c>
      <c r="D87" s="173" t="s">
        <v>147</v>
      </c>
      <c r="E87" s="174" t="s">
        <v>981</v>
      </c>
      <c r="F87" s="175" t="s">
        <v>982</v>
      </c>
      <c r="G87" s="176" t="s">
        <v>763</v>
      </c>
      <c r="H87" s="177">
        <v>23</v>
      </c>
      <c r="I87" s="178"/>
      <c r="J87" s="177">
        <f>ROUND((ROUND(I87,2))*(ROUND(H87,2)),2)</f>
        <v>0</v>
      </c>
      <c r="K87" s="175" t="s">
        <v>247</v>
      </c>
      <c r="L87" s="39"/>
      <c r="M87" s="179" t="s">
        <v>18</v>
      </c>
      <c r="N87" s="180" t="s">
        <v>45</v>
      </c>
      <c r="O87" s="64"/>
      <c r="P87" s="181">
        <f>O87*H87</f>
        <v>0</v>
      </c>
      <c r="Q87" s="181">
        <v>0</v>
      </c>
      <c r="R87" s="181">
        <f>Q87*H87</f>
        <v>0</v>
      </c>
      <c r="S87" s="181">
        <v>0</v>
      </c>
      <c r="T87" s="182">
        <f>S87*H87</f>
        <v>0</v>
      </c>
      <c r="U87" s="34"/>
      <c r="V87" s="34"/>
      <c r="W87" s="34"/>
      <c r="X87" s="34"/>
      <c r="Y87" s="34"/>
      <c r="Z87" s="34"/>
      <c r="AA87" s="34"/>
      <c r="AB87" s="34"/>
      <c r="AC87" s="34"/>
      <c r="AD87" s="34"/>
      <c r="AE87" s="34"/>
      <c r="AR87" s="183" t="s">
        <v>152</v>
      </c>
      <c r="AT87" s="183" t="s">
        <v>147</v>
      </c>
      <c r="AU87" s="183" t="s">
        <v>82</v>
      </c>
      <c r="AY87" s="17" t="s">
        <v>144</v>
      </c>
      <c r="BE87" s="184">
        <f>IF(N87="základní",J87,0)</f>
        <v>0</v>
      </c>
      <c r="BF87" s="184">
        <f>IF(N87="snížená",J87,0)</f>
        <v>0</v>
      </c>
      <c r="BG87" s="184">
        <f>IF(N87="zákl. přenesená",J87,0)</f>
        <v>0</v>
      </c>
      <c r="BH87" s="184">
        <f>IF(N87="sníž. přenesená",J87,0)</f>
        <v>0</v>
      </c>
      <c r="BI87" s="184">
        <f>IF(N87="nulová",J87,0)</f>
        <v>0</v>
      </c>
      <c r="BJ87" s="17" t="s">
        <v>82</v>
      </c>
      <c r="BK87" s="184">
        <f>ROUND((ROUND(I87,2))*(ROUND(H87,2)),2)</f>
        <v>0</v>
      </c>
      <c r="BL87" s="17" t="s">
        <v>152</v>
      </c>
      <c r="BM87" s="183" t="s">
        <v>84</v>
      </c>
    </row>
    <row r="88" spans="1:65" s="2" customFormat="1" ht="48.75">
      <c r="A88" s="34"/>
      <c r="B88" s="35"/>
      <c r="C88" s="36"/>
      <c r="D88" s="192" t="s">
        <v>455</v>
      </c>
      <c r="E88" s="36"/>
      <c r="F88" s="233" t="s">
        <v>983</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455</v>
      </c>
      <c r="AU88" s="17" t="s">
        <v>82</v>
      </c>
    </row>
    <row r="89" spans="1:65" s="2" customFormat="1" ht="16.5" customHeight="1">
      <c r="A89" s="34"/>
      <c r="B89" s="35"/>
      <c r="C89" s="173" t="s">
        <v>84</v>
      </c>
      <c r="D89" s="173" t="s">
        <v>147</v>
      </c>
      <c r="E89" s="174" t="s">
        <v>984</v>
      </c>
      <c r="F89" s="175" t="s">
        <v>985</v>
      </c>
      <c r="G89" s="176" t="s">
        <v>763</v>
      </c>
      <c r="H89" s="177">
        <v>68</v>
      </c>
      <c r="I89" s="178"/>
      <c r="J89" s="177">
        <f>ROUND((ROUND(I89,2))*(ROUND(H89,2)),2)</f>
        <v>0</v>
      </c>
      <c r="K89" s="175" t="s">
        <v>247</v>
      </c>
      <c r="L89" s="39"/>
      <c r="M89" s="179" t="s">
        <v>18</v>
      </c>
      <c r="N89" s="180" t="s">
        <v>45</v>
      </c>
      <c r="O89" s="64"/>
      <c r="P89" s="181">
        <f>O89*H89</f>
        <v>0</v>
      </c>
      <c r="Q89" s="181">
        <v>0</v>
      </c>
      <c r="R89" s="181">
        <f>Q89*H89</f>
        <v>0</v>
      </c>
      <c r="S89" s="181">
        <v>0</v>
      </c>
      <c r="T89" s="182">
        <f>S89*H89</f>
        <v>0</v>
      </c>
      <c r="U89" s="34"/>
      <c r="V89" s="34"/>
      <c r="W89" s="34"/>
      <c r="X89" s="34"/>
      <c r="Y89" s="34"/>
      <c r="Z89" s="34"/>
      <c r="AA89" s="34"/>
      <c r="AB89" s="34"/>
      <c r="AC89" s="34"/>
      <c r="AD89" s="34"/>
      <c r="AE89" s="34"/>
      <c r="AR89" s="183" t="s">
        <v>152</v>
      </c>
      <c r="AT89" s="183" t="s">
        <v>147</v>
      </c>
      <c r="AU89" s="183" t="s">
        <v>82</v>
      </c>
      <c r="AY89" s="17" t="s">
        <v>144</v>
      </c>
      <c r="BE89" s="184">
        <f>IF(N89="základní",J89,0)</f>
        <v>0</v>
      </c>
      <c r="BF89" s="184">
        <f>IF(N89="snížená",J89,0)</f>
        <v>0</v>
      </c>
      <c r="BG89" s="184">
        <f>IF(N89="zákl. přenesená",J89,0)</f>
        <v>0</v>
      </c>
      <c r="BH89" s="184">
        <f>IF(N89="sníž. přenesená",J89,0)</f>
        <v>0</v>
      </c>
      <c r="BI89" s="184">
        <f>IF(N89="nulová",J89,0)</f>
        <v>0</v>
      </c>
      <c r="BJ89" s="17" t="s">
        <v>82</v>
      </c>
      <c r="BK89" s="184">
        <f>ROUND((ROUND(I89,2))*(ROUND(H89,2)),2)</f>
        <v>0</v>
      </c>
      <c r="BL89" s="17" t="s">
        <v>152</v>
      </c>
      <c r="BM89" s="183" t="s">
        <v>152</v>
      </c>
    </row>
    <row r="90" spans="1:65" s="2" customFormat="1" ht="58.5">
      <c r="A90" s="34"/>
      <c r="B90" s="35"/>
      <c r="C90" s="36"/>
      <c r="D90" s="192" t="s">
        <v>455</v>
      </c>
      <c r="E90" s="36"/>
      <c r="F90" s="233" t="s">
        <v>986</v>
      </c>
      <c r="G90" s="36"/>
      <c r="H90" s="36"/>
      <c r="I90" s="187"/>
      <c r="J90" s="36"/>
      <c r="K90" s="36"/>
      <c r="L90" s="39"/>
      <c r="M90" s="188"/>
      <c r="N90" s="189"/>
      <c r="O90" s="64"/>
      <c r="P90" s="64"/>
      <c r="Q90" s="64"/>
      <c r="R90" s="64"/>
      <c r="S90" s="64"/>
      <c r="T90" s="65"/>
      <c r="U90" s="34"/>
      <c r="V90" s="34"/>
      <c r="W90" s="34"/>
      <c r="X90" s="34"/>
      <c r="Y90" s="34"/>
      <c r="Z90" s="34"/>
      <c r="AA90" s="34"/>
      <c r="AB90" s="34"/>
      <c r="AC90" s="34"/>
      <c r="AD90" s="34"/>
      <c r="AE90" s="34"/>
      <c r="AT90" s="17" t="s">
        <v>455</v>
      </c>
      <c r="AU90" s="17" t="s">
        <v>82</v>
      </c>
    </row>
    <row r="91" spans="1:65" s="12" customFormat="1" ht="25.9" customHeight="1">
      <c r="B91" s="157"/>
      <c r="C91" s="158"/>
      <c r="D91" s="159" t="s">
        <v>73</v>
      </c>
      <c r="E91" s="160" t="s">
        <v>759</v>
      </c>
      <c r="F91" s="160" t="s">
        <v>987</v>
      </c>
      <c r="G91" s="158"/>
      <c r="H91" s="158"/>
      <c r="I91" s="161"/>
      <c r="J91" s="162">
        <f>BK91</f>
        <v>111895</v>
      </c>
      <c r="K91" s="158"/>
      <c r="L91" s="163"/>
      <c r="M91" s="164"/>
      <c r="N91" s="165"/>
      <c r="O91" s="165"/>
      <c r="P91" s="166">
        <f>SUM(P92:P97)</f>
        <v>0</v>
      </c>
      <c r="Q91" s="165"/>
      <c r="R91" s="166">
        <f>SUM(R92:R97)</f>
        <v>0</v>
      </c>
      <c r="S91" s="165"/>
      <c r="T91" s="167">
        <f>SUM(T92:T97)</f>
        <v>0</v>
      </c>
      <c r="AR91" s="168" t="s">
        <v>82</v>
      </c>
      <c r="AT91" s="169" t="s">
        <v>73</v>
      </c>
      <c r="AU91" s="169" t="s">
        <v>74</v>
      </c>
      <c r="AY91" s="168" t="s">
        <v>144</v>
      </c>
      <c r="BK91" s="170">
        <f>SUM(BK92:BK97)</f>
        <v>111895</v>
      </c>
    </row>
    <row r="92" spans="1:65" s="2" customFormat="1" ht="16.5" customHeight="1">
      <c r="A92" s="34"/>
      <c r="B92" s="35"/>
      <c r="C92" s="173" t="s">
        <v>145</v>
      </c>
      <c r="D92" s="173" t="s">
        <v>147</v>
      </c>
      <c r="E92" s="174" t="s">
        <v>988</v>
      </c>
      <c r="F92" s="175" t="s">
        <v>989</v>
      </c>
      <c r="G92" s="176" t="s">
        <v>763</v>
      </c>
      <c r="H92" s="177">
        <v>23</v>
      </c>
      <c r="I92" s="177">
        <v>385</v>
      </c>
      <c r="J92" s="177">
        <f>ROUND((ROUND(I92,2))*(ROUND(H92,2)),2)</f>
        <v>8855</v>
      </c>
      <c r="K92" s="175" t="s">
        <v>247</v>
      </c>
      <c r="L92" s="39"/>
      <c r="M92" s="179" t="s">
        <v>18</v>
      </c>
      <c r="N92" s="180" t="s">
        <v>45</v>
      </c>
      <c r="O92" s="64"/>
      <c r="P92" s="181">
        <f>O92*H92</f>
        <v>0</v>
      </c>
      <c r="Q92" s="181">
        <v>0</v>
      </c>
      <c r="R92" s="181">
        <f>Q92*H92</f>
        <v>0</v>
      </c>
      <c r="S92" s="181">
        <v>0</v>
      </c>
      <c r="T92" s="182">
        <f>S92*H92</f>
        <v>0</v>
      </c>
      <c r="U92" s="34"/>
      <c r="V92" s="34"/>
      <c r="W92" s="34"/>
      <c r="X92" s="34"/>
      <c r="Y92" s="34"/>
      <c r="Z92" s="34"/>
      <c r="AA92" s="34"/>
      <c r="AB92" s="34"/>
      <c r="AC92" s="34"/>
      <c r="AD92" s="34"/>
      <c r="AE92" s="34"/>
      <c r="AR92" s="183" t="s">
        <v>152</v>
      </c>
      <c r="AT92" s="183" t="s">
        <v>147</v>
      </c>
      <c r="AU92" s="183" t="s">
        <v>82</v>
      </c>
      <c r="AY92" s="17" t="s">
        <v>144</v>
      </c>
      <c r="BE92" s="184">
        <f>IF(N92="základní",J92,0)</f>
        <v>8855</v>
      </c>
      <c r="BF92" s="184">
        <f>IF(N92="snížená",J92,0)</f>
        <v>0</v>
      </c>
      <c r="BG92" s="184">
        <f>IF(N92="zákl. přenesená",J92,0)</f>
        <v>0</v>
      </c>
      <c r="BH92" s="184">
        <f>IF(N92="sníž. přenesená",J92,0)</f>
        <v>0</v>
      </c>
      <c r="BI92" s="184">
        <f>IF(N92="nulová",J92,0)</f>
        <v>0</v>
      </c>
      <c r="BJ92" s="17" t="s">
        <v>82</v>
      </c>
      <c r="BK92" s="184">
        <f>ROUND((ROUND(I92,2))*(ROUND(H92,2)),2)</f>
        <v>8855</v>
      </c>
      <c r="BL92" s="17" t="s">
        <v>152</v>
      </c>
      <c r="BM92" s="183" t="s">
        <v>266</v>
      </c>
    </row>
    <row r="93" spans="1:65" s="2" customFormat="1" ht="19.5">
      <c r="A93" s="34"/>
      <c r="B93" s="35"/>
      <c r="C93" s="36"/>
      <c r="D93" s="192" t="s">
        <v>455</v>
      </c>
      <c r="E93" s="36"/>
      <c r="F93" s="233" t="s">
        <v>990</v>
      </c>
      <c r="G93" s="36"/>
      <c r="H93" s="36"/>
      <c r="I93" s="289"/>
      <c r="J93" s="36"/>
      <c r="K93" s="36"/>
      <c r="L93" s="39"/>
      <c r="M93" s="188"/>
      <c r="N93" s="189"/>
      <c r="O93" s="64"/>
      <c r="P93" s="64"/>
      <c r="Q93" s="64"/>
      <c r="R93" s="64"/>
      <c r="S93" s="64"/>
      <c r="T93" s="65"/>
      <c r="U93" s="34"/>
      <c r="V93" s="34"/>
      <c r="W93" s="34"/>
      <c r="X93" s="34"/>
      <c r="Y93" s="34"/>
      <c r="Z93" s="34"/>
      <c r="AA93" s="34"/>
      <c r="AB93" s="34"/>
      <c r="AC93" s="34"/>
      <c r="AD93" s="34"/>
      <c r="AE93" s="34"/>
      <c r="AT93" s="17" t="s">
        <v>455</v>
      </c>
      <c r="AU93" s="17" t="s">
        <v>82</v>
      </c>
    </row>
    <row r="94" spans="1:65" s="2" customFormat="1" ht="16.5" customHeight="1">
      <c r="A94" s="34"/>
      <c r="B94" s="35"/>
      <c r="C94" s="173" t="s">
        <v>152</v>
      </c>
      <c r="D94" s="173" t="s">
        <v>147</v>
      </c>
      <c r="E94" s="174" t="s">
        <v>991</v>
      </c>
      <c r="F94" s="175" t="s">
        <v>992</v>
      </c>
      <c r="G94" s="176" t="s">
        <v>763</v>
      </c>
      <c r="H94" s="177">
        <v>23</v>
      </c>
      <c r="I94" s="177">
        <v>2240</v>
      </c>
      <c r="J94" s="177">
        <f>ROUND((ROUND(I94,2))*(ROUND(H94,2)),2)</f>
        <v>51520</v>
      </c>
      <c r="K94" s="175" t="s">
        <v>247</v>
      </c>
      <c r="L94" s="39"/>
      <c r="M94" s="179" t="s">
        <v>18</v>
      </c>
      <c r="N94" s="180" t="s">
        <v>45</v>
      </c>
      <c r="O94" s="64"/>
      <c r="P94" s="181">
        <f>O94*H94</f>
        <v>0</v>
      </c>
      <c r="Q94" s="181">
        <v>0</v>
      </c>
      <c r="R94" s="181">
        <f>Q94*H94</f>
        <v>0</v>
      </c>
      <c r="S94" s="181">
        <v>0</v>
      </c>
      <c r="T94" s="182">
        <f>S94*H94</f>
        <v>0</v>
      </c>
      <c r="U94" s="34"/>
      <c r="V94" s="34"/>
      <c r="W94" s="34"/>
      <c r="X94" s="34"/>
      <c r="Y94" s="34"/>
      <c r="Z94" s="34"/>
      <c r="AA94" s="34"/>
      <c r="AB94" s="34"/>
      <c r="AC94" s="34"/>
      <c r="AD94" s="34"/>
      <c r="AE94" s="34"/>
      <c r="AR94" s="183" t="s">
        <v>152</v>
      </c>
      <c r="AT94" s="183" t="s">
        <v>147</v>
      </c>
      <c r="AU94" s="183" t="s">
        <v>82</v>
      </c>
      <c r="AY94" s="17" t="s">
        <v>144</v>
      </c>
      <c r="BE94" s="184">
        <f>IF(N94="základní",J94,0)</f>
        <v>51520</v>
      </c>
      <c r="BF94" s="184">
        <f>IF(N94="snížená",J94,0)</f>
        <v>0</v>
      </c>
      <c r="BG94" s="184">
        <f>IF(N94="zákl. přenesená",J94,0)</f>
        <v>0</v>
      </c>
      <c r="BH94" s="184">
        <f>IF(N94="sníž. přenesená",J94,0)</f>
        <v>0</v>
      </c>
      <c r="BI94" s="184">
        <f>IF(N94="nulová",J94,0)</f>
        <v>0</v>
      </c>
      <c r="BJ94" s="17" t="s">
        <v>82</v>
      </c>
      <c r="BK94" s="184">
        <f>ROUND((ROUND(I94,2))*(ROUND(H94,2)),2)</f>
        <v>51520</v>
      </c>
      <c r="BL94" s="17" t="s">
        <v>152</v>
      </c>
      <c r="BM94" s="183" t="s">
        <v>276</v>
      </c>
    </row>
    <row r="95" spans="1:65" s="2" customFormat="1" ht="39">
      <c r="A95" s="34"/>
      <c r="B95" s="35"/>
      <c r="C95" s="36"/>
      <c r="D95" s="192" t="s">
        <v>455</v>
      </c>
      <c r="E95" s="36"/>
      <c r="F95" s="233" t="s">
        <v>993</v>
      </c>
      <c r="G95" s="36"/>
      <c r="H95" s="36"/>
      <c r="I95" s="289"/>
      <c r="J95" s="36"/>
      <c r="K95" s="36"/>
      <c r="L95" s="39"/>
      <c r="M95" s="188"/>
      <c r="N95" s="189"/>
      <c r="O95" s="64"/>
      <c r="P95" s="64"/>
      <c r="Q95" s="64"/>
      <c r="R95" s="64"/>
      <c r="S95" s="64"/>
      <c r="T95" s="65"/>
      <c r="U95" s="34"/>
      <c r="V95" s="34"/>
      <c r="W95" s="34"/>
      <c r="X95" s="34"/>
      <c r="Y95" s="34"/>
      <c r="Z95" s="34"/>
      <c r="AA95" s="34"/>
      <c r="AB95" s="34"/>
      <c r="AC95" s="34"/>
      <c r="AD95" s="34"/>
      <c r="AE95" s="34"/>
      <c r="AT95" s="17" t="s">
        <v>455</v>
      </c>
      <c r="AU95" s="17" t="s">
        <v>82</v>
      </c>
    </row>
    <row r="96" spans="1:65" s="2" customFormat="1" ht="16.5" customHeight="1">
      <c r="A96" s="34"/>
      <c r="B96" s="35"/>
      <c r="C96" s="173" t="s">
        <v>182</v>
      </c>
      <c r="D96" s="173" t="s">
        <v>147</v>
      </c>
      <c r="E96" s="174" t="s">
        <v>994</v>
      </c>
      <c r="F96" s="175" t="s">
        <v>995</v>
      </c>
      <c r="G96" s="176" t="s">
        <v>763</v>
      </c>
      <c r="H96" s="177">
        <v>23</v>
      </c>
      <c r="I96" s="177">
        <v>2240</v>
      </c>
      <c r="J96" s="177">
        <f>ROUND((ROUND(I96,2))*(ROUND(H96,2)),2)</f>
        <v>51520</v>
      </c>
      <c r="K96" s="175" t="s">
        <v>247</v>
      </c>
      <c r="L96" s="39"/>
      <c r="M96" s="179" t="s">
        <v>18</v>
      </c>
      <c r="N96" s="180" t="s">
        <v>45</v>
      </c>
      <c r="O96" s="64"/>
      <c r="P96" s="181">
        <f>O96*H96</f>
        <v>0</v>
      </c>
      <c r="Q96" s="181">
        <v>0</v>
      </c>
      <c r="R96" s="181">
        <f>Q96*H96</f>
        <v>0</v>
      </c>
      <c r="S96" s="181">
        <v>0</v>
      </c>
      <c r="T96" s="182">
        <f>S96*H96</f>
        <v>0</v>
      </c>
      <c r="U96" s="34"/>
      <c r="V96" s="34"/>
      <c r="W96" s="34"/>
      <c r="X96" s="34"/>
      <c r="Y96" s="34"/>
      <c r="Z96" s="34"/>
      <c r="AA96" s="34"/>
      <c r="AB96" s="34"/>
      <c r="AC96" s="34"/>
      <c r="AD96" s="34"/>
      <c r="AE96" s="34"/>
      <c r="AR96" s="183" t="s">
        <v>152</v>
      </c>
      <c r="AT96" s="183" t="s">
        <v>147</v>
      </c>
      <c r="AU96" s="183" t="s">
        <v>82</v>
      </c>
      <c r="AY96" s="17" t="s">
        <v>144</v>
      </c>
      <c r="BE96" s="184">
        <f>IF(N96="základní",J96,0)</f>
        <v>51520</v>
      </c>
      <c r="BF96" s="184">
        <f>IF(N96="snížená",J96,0)</f>
        <v>0</v>
      </c>
      <c r="BG96" s="184">
        <f>IF(N96="zákl. přenesená",J96,0)</f>
        <v>0</v>
      </c>
      <c r="BH96" s="184">
        <f>IF(N96="sníž. přenesená",J96,0)</f>
        <v>0</v>
      </c>
      <c r="BI96" s="184">
        <f>IF(N96="nulová",J96,0)</f>
        <v>0</v>
      </c>
      <c r="BJ96" s="17" t="s">
        <v>82</v>
      </c>
      <c r="BK96" s="184">
        <f>ROUND((ROUND(I96,2))*(ROUND(H96,2)),2)</f>
        <v>51520</v>
      </c>
      <c r="BL96" s="17" t="s">
        <v>152</v>
      </c>
      <c r="BM96" s="183" t="s">
        <v>288</v>
      </c>
    </row>
    <row r="97" spans="1:65" s="2" customFormat="1" ht="48.75">
      <c r="A97" s="34"/>
      <c r="B97" s="35"/>
      <c r="C97" s="36"/>
      <c r="D97" s="192" t="s">
        <v>455</v>
      </c>
      <c r="E97" s="36"/>
      <c r="F97" s="233" t="s">
        <v>996</v>
      </c>
      <c r="G97" s="36"/>
      <c r="H97" s="36"/>
      <c r="I97" s="187"/>
      <c r="J97" s="36"/>
      <c r="K97" s="36"/>
      <c r="L97" s="39"/>
      <c r="M97" s="188"/>
      <c r="N97" s="189"/>
      <c r="O97" s="64"/>
      <c r="P97" s="64"/>
      <c r="Q97" s="64"/>
      <c r="R97" s="64"/>
      <c r="S97" s="64"/>
      <c r="T97" s="65"/>
      <c r="U97" s="34"/>
      <c r="V97" s="34"/>
      <c r="W97" s="34"/>
      <c r="X97" s="34"/>
      <c r="Y97" s="34"/>
      <c r="Z97" s="34"/>
      <c r="AA97" s="34"/>
      <c r="AB97" s="34"/>
      <c r="AC97" s="34"/>
      <c r="AD97" s="34"/>
      <c r="AE97" s="34"/>
      <c r="AT97" s="17" t="s">
        <v>455</v>
      </c>
      <c r="AU97" s="17" t="s">
        <v>82</v>
      </c>
    </row>
    <row r="98" spans="1:65" s="12" customFormat="1" ht="25.9" customHeight="1">
      <c r="B98" s="157"/>
      <c r="C98" s="158"/>
      <c r="D98" s="159" t="s">
        <v>73</v>
      </c>
      <c r="E98" s="160" t="s">
        <v>777</v>
      </c>
      <c r="F98" s="160" t="s">
        <v>937</v>
      </c>
      <c r="G98" s="158"/>
      <c r="H98" s="158"/>
      <c r="I98" s="161"/>
      <c r="J98" s="162">
        <f>BK98</f>
        <v>0</v>
      </c>
      <c r="K98" s="158"/>
      <c r="L98" s="163"/>
      <c r="M98" s="164"/>
      <c r="N98" s="165"/>
      <c r="O98" s="165"/>
      <c r="P98" s="166">
        <f>SUM(P99:P104)</f>
        <v>0</v>
      </c>
      <c r="Q98" s="165"/>
      <c r="R98" s="166">
        <f>SUM(R99:R104)</f>
        <v>0</v>
      </c>
      <c r="S98" s="165"/>
      <c r="T98" s="167">
        <f>SUM(T99:T104)</f>
        <v>0</v>
      </c>
      <c r="AR98" s="168" t="s">
        <v>82</v>
      </c>
      <c r="AT98" s="169" t="s">
        <v>73</v>
      </c>
      <c r="AU98" s="169" t="s">
        <v>74</v>
      </c>
      <c r="AY98" s="168" t="s">
        <v>144</v>
      </c>
      <c r="BK98" s="170">
        <f>SUM(BK99:BK104)</f>
        <v>0</v>
      </c>
    </row>
    <row r="99" spans="1:65" s="2" customFormat="1" ht="16.5" customHeight="1">
      <c r="A99" s="34"/>
      <c r="B99" s="35"/>
      <c r="C99" s="173" t="s">
        <v>172</v>
      </c>
      <c r="D99" s="173" t="s">
        <v>147</v>
      </c>
      <c r="E99" s="174" t="s">
        <v>997</v>
      </c>
      <c r="F99" s="175" t="s">
        <v>998</v>
      </c>
      <c r="G99" s="176" t="s">
        <v>246</v>
      </c>
      <c r="H99" s="177">
        <v>729</v>
      </c>
      <c r="I99" s="178"/>
      <c r="J99" s="177">
        <f>ROUND((ROUND(I99,2))*(ROUND(H99,2)),2)</f>
        <v>0</v>
      </c>
      <c r="K99" s="175" t="s">
        <v>247</v>
      </c>
      <c r="L99" s="39"/>
      <c r="M99" s="179" t="s">
        <v>18</v>
      </c>
      <c r="N99" s="180" t="s">
        <v>45</v>
      </c>
      <c r="O99" s="64"/>
      <c r="P99" s="181">
        <f>O99*H99</f>
        <v>0</v>
      </c>
      <c r="Q99" s="181">
        <v>0</v>
      </c>
      <c r="R99" s="181">
        <f>Q99*H99</f>
        <v>0</v>
      </c>
      <c r="S99" s="181">
        <v>0</v>
      </c>
      <c r="T99" s="182">
        <f>S99*H99</f>
        <v>0</v>
      </c>
      <c r="U99" s="34"/>
      <c r="V99" s="34"/>
      <c r="W99" s="34"/>
      <c r="X99" s="34"/>
      <c r="Y99" s="34"/>
      <c r="Z99" s="34"/>
      <c r="AA99" s="34"/>
      <c r="AB99" s="34"/>
      <c r="AC99" s="34"/>
      <c r="AD99" s="34"/>
      <c r="AE99" s="34"/>
      <c r="AR99" s="183" t="s">
        <v>152</v>
      </c>
      <c r="AT99" s="183" t="s">
        <v>147</v>
      </c>
      <c r="AU99" s="183" t="s">
        <v>82</v>
      </c>
      <c r="AY99" s="17" t="s">
        <v>144</v>
      </c>
      <c r="BE99" s="184">
        <f>IF(N99="základní",J99,0)</f>
        <v>0</v>
      </c>
      <c r="BF99" s="184">
        <f>IF(N99="snížená",J99,0)</f>
        <v>0</v>
      </c>
      <c r="BG99" s="184">
        <f>IF(N99="zákl. přenesená",J99,0)</f>
        <v>0</v>
      </c>
      <c r="BH99" s="184">
        <f>IF(N99="sníž. přenesená",J99,0)</f>
        <v>0</v>
      </c>
      <c r="BI99" s="184">
        <f>IF(N99="nulová",J99,0)</f>
        <v>0</v>
      </c>
      <c r="BJ99" s="17" t="s">
        <v>82</v>
      </c>
      <c r="BK99" s="184">
        <f>ROUND((ROUND(I99,2))*(ROUND(H99,2)),2)</f>
        <v>0</v>
      </c>
      <c r="BL99" s="17" t="s">
        <v>152</v>
      </c>
      <c r="BM99" s="183" t="s">
        <v>349</v>
      </c>
    </row>
    <row r="100" spans="1:65" s="2" customFormat="1" ht="58.5">
      <c r="A100" s="34"/>
      <c r="B100" s="35"/>
      <c r="C100" s="36"/>
      <c r="D100" s="192" t="s">
        <v>455</v>
      </c>
      <c r="E100" s="36"/>
      <c r="F100" s="233" t="s">
        <v>999</v>
      </c>
      <c r="G100" s="36"/>
      <c r="H100" s="36"/>
      <c r="I100" s="187"/>
      <c r="J100" s="36"/>
      <c r="K100" s="36"/>
      <c r="L100" s="39"/>
      <c r="M100" s="188"/>
      <c r="N100" s="189"/>
      <c r="O100" s="64"/>
      <c r="P100" s="64"/>
      <c r="Q100" s="64"/>
      <c r="R100" s="64"/>
      <c r="S100" s="64"/>
      <c r="T100" s="65"/>
      <c r="U100" s="34"/>
      <c r="V100" s="34"/>
      <c r="W100" s="34"/>
      <c r="X100" s="34"/>
      <c r="Y100" s="34"/>
      <c r="Z100" s="34"/>
      <c r="AA100" s="34"/>
      <c r="AB100" s="34"/>
      <c r="AC100" s="34"/>
      <c r="AD100" s="34"/>
      <c r="AE100" s="34"/>
      <c r="AT100" s="17" t="s">
        <v>455</v>
      </c>
      <c r="AU100" s="17" t="s">
        <v>82</v>
      </c>
    </row>
    <row r="101" spans="1:65" s="2" customFormat="1" ht="16.5" customHeight="1">
      <c r="A101" s="34"/>
      <c r="B101" s="35"/>
      <c r="C101" s="173" t="s">
        <v>191</v>
      </c>
      <c r="D101" s="173" t="s">
        <v>147</v>
      </c>
      <c r="E101" s="174" t="s">
        <v>1000</v>
      </c>
      <c r="F101" s="175" t="s">
        <v>1001</v>
      </c>
      <c r="G101" s="176" t="s">
        <v>246</v>
      </c>
      <c r="H101" s="177">
        <v>392</v>
      </c>
      <c r="I101" s="178"/>
      <c r="J101" s="177">
        <f>ROUND((ROUND(I101,2))*(ROUND(H101,2)),2)</f>
        <v>0</v>
      </c>
      <c r="K101" s="175" t="s">
        <v>247</v>
      </c>
      <c r="L101" s="39"/>
      <c r="M101" s="179" t="s">
        <v>18</v>
      </c>
      <c r="N101" s="180" t="s">
        <v>45</v>
      </c>
      <c r="O101" s="64"/>
      <c r="P101" s="181">
        <f>O101*H101</f>
        <v>0</v>
      </c>
      <c r="Q101" s="181">
        <v>0</v>
      </c>
      <c r="R101" s="181">
        <f>Q101*H101</f>
        <v>0</v>
      </c>
      <c r="S101" s="181">
        <v>0</v>
      </c>
      <c r="T101" s="182">
        <f>S101*H101</f>
        <v>0</v>
      </c>
      <c r="U101" s="34"/>
      <c r="V101" s="34"/>
      <c r="W101" s="34"/>
      <c r="X101" s="34"/>
      <c r="Y101" s="34"/>
      <c r="Z101" s="34"/>
      <c r="AA101" s="34"/>
      <c r="AB101" s="34"/>
      <c r="AC101" s="34"/>
      <c r="AD101" s="34"/>
      <c r="AE101" s="34"/>
      <c r="AR101" s="183" t="s">
        <v>152</v>
      </c>
      <c r="AT101" s="183" t="s">
        <v>147</v>
      </c>
      <c r="AU101" s="183" t="s">
        <v>82</v>
      </c>
      <c r="AY101" s="17" t="s">
        <v>144</v>
      </c>
      <c r="BE101" s="184">
        <f>IF(N101="základní",J101,0)</f>
        <v>0</v>
      </c>
      <c r="BF101" s="184">
        <f>IF(N101="snížená",J101,0)</f>
        <v>0</v>
      </c>
      <c r="BG101" s="184">
        <f>IF(N101="zákl. přenesená",J101,0)</f>
        <v>0</v>
      </c>
      <c r="BH101" s="184">
        <f>IF(N101="sníž. přenesená",J101,0)</f>
        <v>0</v>
      </c>
      <c r="BI101" s="184">
        <f>IF(N101="nulová",J101,0)</f>
        <v>0</v>
      </c>
      <c r="BJ101" s="17" t="s">
        <v>82</v>
      </c>
      <c r="BK101" s="184">
        <f>ROUND((ROUND(I101,2))*(ROUND(H101,2)),2)</f>
        <v>0</v>
      </c>
      <c r="BL101" s="17" t="s">
        <v>152</v>
      </c>
      <c r="BM101" s="183" t="s">
        <v>364</v>
      </c>
    </row>
    <row r="102" spans="1:65" s="2" customFormat="1" ht="58.5">
      <c r="A102" s="34"/>
      <c r="B102" s="35"/>
      <c r="C102" s="36"/>
      <c r="D102" s="192" t="s">
        <v>455</v>
      </c>
      <c r="E102" s="36"/>
      <c r="F102" s="233" t="s">
        <v>1002</v>
      </c>
      <c r="G102" s="36"/>
      <c r="H102" s="36"/>
      <c r="I102" s="187"/>
      <c r="J102" s="36"/>
      <c r="K102" s="36"/>
      <c r="L102" s="39"/>
      <c r="M102" s="188"/>
      <c r="N102" s="189"/>
      <c r="O102" s="64"/>
      <c r="P102" s="64"/>
      <c r="Q102" s="64"/>
      <c r="R102" s="64"/>
      <c r="S102" s="64"/>
      <c r="T102" s="65"/>
      <c r="U102" s="34"/>
      <c r="V102" s="34"/>
      <c r="W102" s="34"/>
      <c r="X102" s="34"/>
      <c r="Y102" s="34"/>
      <c r="Z102" s="34"/>
      <c r="AA102" s="34"/>
      <c r="AB102" s="34"/>
      <c r="AC102" s="34"/>
      <c r="AD102" s="34"/>
      <c r="AE102" s="34"/>
      <c r="AT102" s="17" t="s">
        <v>455</v>
      </c>
      <c r="AU102" s="17" t="s">
        <v>82</v>
      </c>
    </row>
    <row r="103" spans="1:65" s="2" customFormat="1" ht="16.5" customHeight="1">
      <c r="A103" s="34"/>
      <c r="B103" s="35"/>
      <c r="C103" s="173" t="s">
        <v>196</v>
      </c>
      <c r="D103" s="173" t="s">
        <v>147</v>
      </c>
      <c r="E103" s="174" t="s">
        <v>1003</v>
      </c>
      <c r="F103" s="175" t="s">
        <v>1004</v>
      </c>
      <c r="G103" s="176" t="s">
        <v>246</v>
      </c>
      <c r="H103" s="177">
        <v>136</v>
      </c>
      <c r="I103" s="178"/>
      <c r="J103" s="177">
        <f>ROUND((ROUND(I103,2))*(ROUND(H103,2)),2)</f>
        <v>0</v>
      </c>
      <c r="K103" s="175" t="s">
        <v>247</v>
      </c>
      <c r="L103" s="39"/>
      <c r="M103" s="179" t="s">
        <v>18</v>
      </c>
      <c r="N103" s="180" t="s">
        <v>45</v>
      </c>
      <c r="O103" s="64"/>
      <c r="P103" s="181">
        <f>O103*H103</f>
        <v>0</v>
      </c>
      <c r="Q103" s="181">
        <v>0</v>
      </c>
      <c r="R103" s="181">
        <f>Q103*H103</f>
        <v>0</v>
      </c>
      <c r="S103" s="181">
        <v>0</v>
      </c>
      <c r="T103" s="182">
        <f>S103*H103</f>
        <v>0</v>
      </c>
      <c r="U103" s="34"/>
      <c r="V103" s="34"/>
      <c r="W103" s="34"/>
      <c r="X103" s="34"/>
      <c r="Y103" s="34"/>
      <c r="Z103" s="34"/>
      <c r="AA103" s="34"/>
      <c r="AB103" s="34"/>
      <c r="AC103" s="34"/>
      <c r="AD103" s="34"/>
      <c r="AE103" s="34"/>
      <c r="AR103" s="183" t="s">
        <v>152</v>
      </c>
      <c r="AT103" s="183" t="s">
        <v>147</v>
      </c>
      <c r="AU103" s="183" t="s">
        <v>82</v>
      </c>
      <c r="AY103" s="17" t="s">
        <v>144</v>
      </c>
      <c r="BE103" s="184">
        <f>IF(N103="základní",J103,0)</f>
        <v>0</v>
      </c>
      <c r="BF103" s="184">
        <f>IF(N103="snížená",J103,0)</f>
        <v>0</v>
      </c>
      <c r="BG103" s="184">
        <f>IF(N103="zákl. přenesená",J103,0)</f>
        <v>0</v>
      </c>
      <c r="BH103" s="184">
        <f>IF(N103="sníž. přenesená",J103,0)</f>
        <v>0</v>
      </c>
      <c r="BI103" s="184">
        <f>IF(N103="nulová",J103,0)</f>
        <v>0</v>
      </c>
      <c r="BJ103" s="17" t="s">
        <v>82</v>
      </c>
      <c r="BK103" s="184">
        <f>ROUND((ROUND(I103,2))*(ROUND(H103,2)),2)</f>
        <v>0</v>
      </c>
      <c r="BL103" s="17" t="s">
        <v>152</v>
      </c>
      <c r="BM103" s="183" t="s">
        <v>374</v>
      </c>
    </row>
    <row r="104" spans="1:65" s="2" customFormat="1" ht="58.5">
      <c r="A104" s="34"/>
      <c r="B104" s="35"/>
      <c r="C104" s="36"/>
      <c r="D104" s="192" t="s">
        <v>455</v>
      </c>
      <c r="E104" s="36"/>
      <c r="F104" s="233" t="s">
        <v>1005</v>
      </c>
      <c r="G104" s="36"/>
      <c r="H104" s="36"/>
      <c r="I104" s="187"/>
      <c r="J104" s="36"/>
      <c r="K104" s="36"/>
      <c r="L104" s="39"/>
      <c r="M104" s="188"/>
      <c r="N104" s="189"/>
      <c r="O104" s="64"/>
      <c r="P104" s="64"/>
      <c r="Q104" s="64"/>
      <c r="R104" s="64"/>
      <c r="S104" s="64"/>
      <c r="T104" s="65"/>
      <c r="U104" s="34"/>
      <c r="V104" s="34"/>
      <c r="W104" s="34"/>
      <c r="X104" s="34"/>
      <c r="Y104" s="34"/>
      <c r="Z104" s="34"/>
      <c r="AA104" s="34"/>
      <c r="AB104" s="34"/>
      <c r="AC104" s="34"/>
      <c r="AD104" s="34"/>
      <c r="AE104" s="34"/>
      <c r="AT104" s="17" t="s">
        <v>455</v>
      </c>
      <c r="AU104" s="17" t="s">
        <v>82</v>
      </c>
    </row>
    <row r="105" spans="1:65" s="12" customFormat="1" ht="25.9" customHeight="1">
      <c r="B105" s="157"/>
      <c r="C105" s="158"/>
      <c r="D105" s="159" t="s">
        <v>73</v>
      </c>
      <c r="E105" s="160" t="s">
        <v>789</v>
      </c>
      <c r="F105" s="160" t="s">
        <v>911</v>
      </c>
      <c r="G105" s="158"/>
      <c r="H105" s="158"/>
      <c r="I105" s="161"/>
      <c r="J105" s="162">
        <f>BK105</f>
        <v>0</v>
      </c>
      <c r="K105" s="158"/>
      <c r="L105" s="163"/>
      <c r="M105" s="164"/>
      <c r="N105" s="165"/>
      <c r="O105" s="165"/>
      <c r="P105" s="166">
        <f>SUM(P106:P111)</f>
        <v>0</v>
      </c>
      <c r="Q105" s="165"/>
      <c r="R105" s="166">
        <f>SUM(R106:R111)</f>
        <v>0</v>
      </c>
      <c r="S105" s="165"/>
      <c r="T105" s="167">
        <f>SUM(T106:T111)</f>
        <v>0</v>
      </c>
      <c r="AR105" s="168" t="s">
        <v>82</v>
      </c>
      <c r="AT105" s="169" t="s">
        <v>73</v>
      </c>
      <c r="AU105" s="169" t="s">
        <v>74</v>
      </c>
      <c r="AY105" s="168" t="s">
        <v>144</v>
      </c>
      <c r="BK105" s="170">
        <f>SUM(BK106:BK111)</f>
        <v>0</v>
      </c>
    </row>
    <row r="106" spans="1:65" s="2" customFormat="1" ht="16.5" customHeight="1">
      <c r="A106" s="34"/>
      <c r="B106" s="35"/>
      <c r="C106" s="173" t="s">
        <v>202</v>
      </c>
      <c r="D106" s="173" t="s">
        <v>147</v>
      </c>
      <c r="E106" s="174" t="s">
        <v>965</v>
      </c>
      <c r="F106" s="175" t="s">
        <v>1006</v>
      </c>
      <c r="G106" s="176" t="s">
        <v>246</v>
      </c>
      <c r="H106" s="177">
        <v>102</v>
      </c>
      <c r="I106" s="178"/>
      <c r="J106" s="177">
        <f>ROUND((ROUND(I106,2))*(ROUND(H106,2)),2)</f>
        <v>0</v>
      </c>
      <c r="K106" s="175" t="s">
        <v>247</v>
      </c>
      <c r="L106" s="39"/>
      <c r="M106" s="179" t="s">
        <v>18</v>
      </c>
      <c r="N106" s="180" t="s">
        <v>45</v>
      </c>
      <c r="O106" s="64"/>
      <c r="P106" s="181">
        <f>O106*H106</f>
        <v>0</v>
      </c>
      <c r="Q106" s="181">
        <v>0</v>
      </c>
      <c r="R106" s="181">
        <f>Q106*H106</f>
        <v>0</v>
      </c>
      <c r="S106" s="181">
        <v>0</v>
      </c>
      <c r="T106" s="182">
        <f>S106*H106</f>
        <v>0</v>
      </c>
      <c r="U106" s="34"/>
      <c r="V106" s="34"/>
      <c r="W106" s="34"/>
      <c r="X106" s="34"/>
      <c r="Y106" s="34"/>
      <c r="Z106" s="34"/>
      <c r="AA106" s="34"/>
      <c r="AB106" s="34"/>
      <c r="AC106" s="34"/>
      <c r="AD106" s="34"/>
      <c r="AE106" s="34"/>
      <c r="AR106" s="183" t="s">
        <v>152</v>
      </c>
      <c r="AT106" s="183" t="s">
        <v>147</v>
      </c>
      <c r="AU106" s="183" t="s">
        <v>82</v>
      </c>
      <c r="AY106" s="17" t="s">
        <v>144</v>
      </c>
      <c r="BE106" s="184">
        <f>IF(N106="základní",J106,0)</f>
        <v>0</v>
      </c>
      <c r="BF106" s="184">
        <f>IF(N106="snížená",J106,0)</f>
        <v>0</v>
      </c>
      <c r="BG106" s="184">
        <f>IF(N106="zákl. přenesená",J106,0)</f>
        <v>0</v>
      </c>
      <c r="BH106" s="184">
        <f>IF(N106="sníž. přenesená",J106,0)</f>
        <v>0</v>
      </c>
      <c r="BI106" s="184">
        <f>IF(N106="nulová",J106,0)</f>
        <v>0</v>
      </c>
      <c r="BJ106" s="17" t="s">
        <v>82</v>
      </c>
      <c r="BK106" s="184">
        <f>ROUND((ROUND(I106,2))*(ROUND(H106,2)),2)</f>
        <v>0</v>
      </c>
      <c r="BL106" s="17" t="s">
        <v>152</v>
      </c>
      <c r="BM106" s="183" t="s">
        <v>428</v>
      </c>
    </row>
    <row r="107" spans="1:65" s="2" customFormat="1" ht="39">
      <c r="A107" s="34"/>
      <c r="B107" s="35"/>
      <c r="C107" s="36"/>
      <c r="D107" s="192" t="s">
        <v>455</v>
      </c>
      <c r="E107" s="36"/>
      <c r="F107" s="233" t="s">
        <v>1007</v>
      </c>
      <c r="G107" s="36"/>
      <c r="H107" s="36"/>
      <c r="I107" s="187"/>
      <c r="J107" s="36"/>
      <c r="K107" s="36"/>
      <c r="L107" s="39"/>
      <c r="M107" s="188"/>
      <c r="N107" s="189"/>
      <c r="O107" s="64"/>
      <c r="P107" s="64"/>
      <c r="Q107" s="64"/>
      <c r="R107" s="64"/>
      <c r="S107" s="64"/>
      <c r="T107" s="65"/>
      <c r="U107" s="34"/>
      <c r="V107" s="34"/>
      <c r="W107" s="34"/>
      <c r="X107" s="34"/>
      <c r="Y107" s="34"/>
      <c r="Z107" s="34"/>
      <c r="AA107" s="34"/>
      <c r="AB107" s="34"/>
      <c r="AC107" s="34"/>
      <c r="AD107" s="34"/>
      <c r="AE107" s="34"/>
      <c r="AT107" s="17" t="s">
        <v>455</v>
      </c>
      <c r="AU107" s="17" t="s">
        <v>82</v>
      </c>
    </row>
    <row r="108" spans="1:65" s="2" customFormat="1" ht="16.5" customHeight="1">
      <c r="A108" s="34"/>
      <c r="B108" s="35"/>
      <c r="C108" s="173" t="s">
        <v>210</v>
      </c>
      <c r="D108" s="173" t="s">
        <v>147</v>
      </c>
      <c r="E108" s="174" t="s">
        <v>1008</v>
      </c>
      <c r="F108" s="175" t="s">
        <v>1009</v>
      </c>
      <c r="G108" s="176" t="s">
        <v>246</v>
      </c>
      <c r="H108" s="177">
        <v>80</v>
      </c>
      <c r="I108" s="178"/>
      <c r="J108" s="177">
        <f>ROUND((ROUND(I108,2))*(ROUND(H108,2)),2)</f>
        <v>0</v>
      </c>
      <c r="K108" s="175" t="s">
        <v>247</v>
      </c>
      <c r="L108" s="39"/>
      <c r="M108" s="179" t="s">
        <v>18</v>
      </c>
      <c r="N108" s="180" t="s">
        <v>45</v>
      </c>
      <c r="O108" s="64"/>
      <c r="P108" s="181">
        <f>O108*H108</f>
        <v>0</v>
      </c>
      <c r="Q108" s="181">
        <v>0</v>
      </c>
      <c r="R108" s="181">
        <f>Q108*H108</f>
        <v>0</v>
      </c>
      <c r="S108" s="181">
        <v>0</v>
      </c>
      <c r="T108" s="182">
        <f>S108*H108</f>
        <v>0</v>
      </c>
      <c r="U108" s="34"/>
      <c r="V108" s="34"/>
      <c r="W108" s="34"/>
      <c r="X108" s="34"/>
      <c r="Y108" s="34"/>
      <c r="Z108" s="34"/>
      <c r="AA108" s="34"/>
      <c r="AB108" s="34"/>
      <c r="AC108" s="34"/>
      <c r="AD108" s="34"/>
      <c r="AE108" s="34"/>
      <c r="AR108" s="183" t="s">
        <v>152</v>
      </c>
      <c r="AT108" s="183" t="s">
        <v>147</v>
      </c>
      <c r="AU108" s="183" t="s">
        <v>82</v>
      </c>
      <c r="AY108" s="17" t="s">
        <v>144</v>
      </c>
      <c r="BE108" s="184">
        <f>IF(N108="základní",J108,0)</f>
        <v>0</v>
      </c>
      <c r="BF108" s="184">
        <f>IF(N108="snížená",J108,0)</f>
        <v>0</v>
      </c>
      <c r="BG108" s="184">
        <f>IF(N108="zákl. přenesená",J108,0)</f>
        <v>0</v>
      </c>
      <c r="BH108" s="184">
        <f>IF(N108="sníž. přenesená",J108,0)</f>
        <v>0</v>
      </c>
      <c r="BI108" s="184">
        <f>IF(N108="nulová",J108,0)</f>
        <v>0</v>
      </c>
      <c r="BJ108" s="17" t="s">
        <v>82</v>
      </c>
      <c r="BK108" s="184">
        <f>ROUND((ROUND(I108,2))*(ROUND(H108,2)),2)</f>
        <v>0</v>
      </c>
      <c r="BL108" s="17" t="s">
        <v>152</v>
      </c>
      <c r="BM108" s="183" t="s">
        <v>438</v>
      </c>
    </row>
    <row r="109" spans="1:65" s="2" customFormat="1" ht="58.5">
      <c r="A109" s="34"/>
      <c r="B109" s="35"/>
      <c r="C109" s="36"/>
      <c r="D109" s="192" t="s">
        <v>455</v>
      </c>
      <c r="E109" s="36"/>
      <c r="F109" s="233" t="s">
        <v>1010</v>
      </c>
      <c r="G109" s="36"/>
      <c r="H109" s="36"/>
      <c r="I109" s="187"/>
      <c r="J109" s="36"/>
      <c r="K109" s="36"/>
      <c r="L109" s="39"/>
      <c r="M109" s="188"/>
      <c r="N109" s="189"/>
      <c r="O109" s="64"/>
      <c r="P109" s="64"/>
      <c r="Q109" s="64"/>
      <c r="R109" s="64"/>
      <c r="S109" s="64"/>
      <c r="T109" s="65"/>
      <c r="U109" s="34"/>
      <c r="V109" s="34"/>
      <c r="W109" s="34"/>
      <c r="X109" s="34"/>
      <c r="Y109" s="34"/>
      <c r="Z109" s="34"/>
      <c r="AA109" s="34"/>
      <c r="AB109" s="34"/>
      <c r="AC109" s="34"/>
      <c r="AD109" s="34"/>
      <c r="AE109" s="34"/>
      <c r="AT109" s="17" t="s">
        <v>455</v>
      </c>
      <c r="AU109" s="17" t="s">
        <v>82</v>
      </c>
    </row>
    <row r="110" spans="1:65" s="2" customFormat="1" ht="16.5" customHeight="1">
      <c r="A110" s="34"/>
      <c r="B110" s="35"/>
      <c r="C110" s="173" t="s">
        <v>215</v>
      </c>
      <c r="D110" s="173" t="s">
        <v>147</v>
      </c>
      <c r="E110" s="174" t="s">
        <v>1011</v>
      </c>
      <c r="F110" s="175" t="s">
        <v>1012</v>
      </c>
      <c r="G110" s="176" t="s">
        <v>763</v>
      </c>
      <c r="H110" s="177">
        <v>11</v>
      </c>
      <c r="I110" s="178"/>
      <c r="J110" s="177">
        <f>ROUND((ROUND(I110,2))*(ROUND(H110,2)),2)</f>
        <v>0</v>
      </c>
      <c r="K110" s="175" t="s">
        <v>247</v>
      </c>
      <c r="L110" s="39"/>
      <c r="M110" s="179" t="s">
        <v>18</v>
      </c>
      <c r="N110" s="180" t="s">
        <v>45</v>
      </c>
      <c r="O110" s="64"/>
      <c r="P110" s="181">
        <f>O110*H110</f>
        <v>0</v>
      </c>
      <c r="Q110" s="181">
        <v>0</v>
      </c>
      <c r="R110" s="181">
        <f>Q110*H110</f>
        <v>0</v>
      </c>
      <c r="S110" s="181">
        <v>0</v>
      </c>
      <c r="T110" s="182">
        <f>S110*H110</f>
        <v>0</v>
      </c>
      <c r="U110" s="34"/>
      <c r="V110" s="34"/>
      <c r="W110" s="34"/>
      <c r="X110" s="34"/>
      <c r="Y110" s="34"/>
      <c r="Z110" s="34"/>
      <c r="AA110" s="34"/>
      <c r="AB110" s="34"/>
      <c r="AC110" s="34"/>
      <c r="AD110" s="34"/>
      <c r="AE110" s="34"/>
      <c r="AR110" s="183" t="s">
        <v>152</v>
      </c>
      <c r="AT110" s="183" t="s">
        <v>147</v>
      </c>
      <c r="AU110" s="183" t="s">
        <v>82</v>
      </c>
      <c r="AY110" s="17" t="s">
        <v>144</v>
      </c>
      <c r="BE110" s="184">
        <f>IF(N110="základní",J110,0)</f>
        <v>0</v>
      </c>
      <c r="BF110" s="184">
        <f>IF(N110="snížená",J110,0)</f>
        <v>0</v>
      </c>
      <c r="BG110" s="184">
        <f>IF(N110="zákl. přenesená",J110,0)</f>
        <v>0</v>
      </c>
      <c r="BH110" s="184">
        <f>IF(N110="sníž. přenesená",J110,0)</f>
        <v>0</v>
      </c>
      <c r="BI110" s="184">
        <f>IF(N110="nulová",J110,0)</f>
        <v>0</v>
      </c>
      <c r="BJ110" s="17" t="s">
        <v>82</v>
      </c>
      <c r="BK110" s="184">
        <f>ROUND((ROUND(I110,2))*(ROUND(H110,2)),2)</f>
        <v>0</v>
      </c>
      <c r="BL110" s="17" t="s">
        <v>152</v>
      </c>
      <c r="BM110" s="183" t="s">
        <v>450</v>
      </c>
    </row>
    <row r="111" spans="1:65" s="2" customFormat="1" ht="58.5">
      <c r="A111" s="34"/>
      <c r="B111" s="35"/>
      <c r="C111" s="36"/>
      <c r="D111" s="192" t="s">
        <v>455</v>
      </c>
      <c r="E111" s="36"/>
      <c r="F111" s="233" t="s">
        <v>1013</v>
      </c>
      <c r="G111" s="36"/>
      <c r="H111" s="36"/>
      <c r="I111" s="187"/>
      <c r="J111" s="36"/>
      <c r="K111" s="36"/>
      <c r="L111" s="39"/>
      <c r="M111" s="188"/>
      <c r="N111" s="189"/>
      <c r="O111" s="64"/>
      <c r="P111" s="64"/>
      <c r="Q111" s="64"/>
      <c r="R111" s="64"/>
      <c r="S111" s="64"/>
      <c r="T111" s="65"/>
      <c r="U111" s="34"/>
      <c r="V111" s="34"/>
      <c r="W111" s="34"/>
      <c r="X111" s="34"/>
      <c r="Y111" s="34"/>
      <c r="Z111" s="34"/>
      <c r="AA111" s="34"/>
      <c r="AB111" s="34"/>
      <c r="AC111" s="34"/>
      <c r="AD111" s="34"/>
      <c r="AE111" s="34"/>
      <c r="AT111" s="17" t="s">
        <v>455</v>
      </c>
      <c r="AU111" s="17" t="s">
        <v>82</v>
      </c>
    </row>
    <row r="112" spans="1:65" s="12" customFormat="1" ht="25.9" customHeight="1">
      <c r="B112" s="157"/>
      <c r="C112" s="158"/>
      <c r="D112" s="159" t="s">
        <v>73</v>
      </c>
      <c r="E112" s="160" t="s">
        <v>794</v>
      </c>
      <c r="F112" s="160" t="s">
        <v>1014</v>
      </c>
      <c r="G112" s="158"/>
      <c r="H112" s="158"/>
      <c r="I112" s="161"/>
      <c r="J112" s="162">
        <f>BK112</f>
        <v>0</v>
      </c>
      <c r="K112" s="158"/>
      <c r="L112" s="163"/>
      <c r="M112" s="164"/>
      <c r="N112" s="165"/>
      <c r="O112" s="165"/>
      <c r="P112" s="166">
        <f>SUM(P113:P125)</f>
        <v>0</v>
      </c>
      <c r="Q112" s="165"/>
      <c r="R112" s="166">
        <f>SUM(R113:R125)</f>
        <v>0</v>
      </c>
      <c r="S112" s="165"/>
      <c r="T112" s="167">
        <f>SUM(T113:T125)</f>
        <v>0</v>
      </c>
      <c r="AR112" s="168" t="s">
        <v>82</v>
      </c>
      <c r="AT112" s="169" t="s">
        <v>73</v>
      </c>
      <c r="AU112" s="169" t="s">
        <v>74</v>
      </c>
      <c r="AY112" s="168" t="s">
        <v>144</v>
      </c>
      <c r="BK112" s="170">
        <f>SUM(BK113:BK125)</f>
        <v>0</v>
      </c>
    </row>
    <row r="113" spans="1:65" s="2" customFormat="1" ht="16.5" customHeight="1">
      <c r="A113" s="34"/>
      <c r="B113" s="35"/>
      <c r="C113" s="173" t="s">
        <v>221</v>
      </c>
      <c r="D113" s="173" t="s">
        <v>147</v>
      </c>
      <c r="E113" s="174" t="s">
        <v>1015</v>
      </c>
      <c r="F113" s="175" t="s">
        <v>1016</v>
      </c>
      <c r="G113" s="176" t="s">
        <v>264</v>
      </c>
      <c r="H113" s="177">
        <v>1</v>
      </c>
      <c r="I113" s="178"/>
      <c r="J113" s="177">
        <f>ROUND((ROUND(I113,2))*(ROUND(H113,2)),2)</f>
        <v>0</v>
      </c>
      <c r="K113" s="175" t="s">
        <v>247</v>
      </c>
      <c r="L113" s="39"/>
      <c r="M113" s="179" t="s">
        <v>18</v>
      </c>
      <c r="N113" s="180" t="s">
        <v>45</v>
      </c>
      <c r="O113" s="64"/>
      <c r="P113" s="181">
        <f>O113*H113</f>
        <v>0</v>
      </c>
      <c r="Q113" s="181">
        <v>0</v>
      </c>
      <c r="R113" s="181">
        <f>Q113*H113</f>
        <v>0</v>
      </c>
      <c r="S113" s="181">
        <v>0</v>
      </c>
      <c r="T113" s="182">
        <f>S113*H113</f>
        <v>0</v>
      </c>
      <c r="U113" s="34"/>
      <c r="V113" s="34"/>
      <c r="W113" s="34"/>
      <c r="X113" s="34"/>
      <c r="Y113" s="34"/>
      <c r="Z113" s="34"/>
      <c r="AA113" s="34"/>
      <c r="AB113" s="34"/>
      <c r="AC113" s="34"/>
      <c r="AD113" s="34"/>
      <c r="AE113" s="34"/>
      <c r="AR113" s="183" t="s">
        <v>152</v>
      </c>
      <c r="AT113" s="183" t="s">
        <v>147</v>
      </c>
      <c r="AU113" s="183" t="s">
        <v>82</v>
      </c>
      <c r="AY113" s="17" t="s">
        <v>144</v>
      </c>
      <c r="BE113" s="184">
        <f>IF(N113="základní",J113,0)</f>
        <v>0</v>
      </c>
      <c r="BF113" s="184">
        <f>IF(N113="snížená",J113,0)</f>
        <v>0</v>
      </c>
      <c r="BG113" s="184">
        <f>IF(N113="zákl. přenesená",J113,0)</f>
        <v>0</v>
      </c>
      <c r="BH113" s="184">
        <f>IF(N113="sníž. přenesená",J113,0)</f>
        <v>0</v>
      </c>
      <c r="BI113" s="184">
        <f>IF(N113="nulová",J113,0)</f>
        <v>0</v>
      </c>
      <c r="BJ113" s="17" t="s">
        <v>82</v>
      </c>
      <c r="BK113" s="184">
        <f>ROUND((ROUND(I113,2))*(ROUND(H113,2)),2)</f>
        <v>0</v>
      </c>
      <c r="BL113" s="17" t="s">
        <v>152</v>
      </c>
      <c r="BM113" s="183" t="s">
        <v>465</v>
      </c>
    </row>
    <row r="114" spans="1:65" s="2" customFormat="1" ht="19.5">
      <c r="A114" s="34"/>
      <c r="B114" s="35"/>
      <c r="C114" s="36"/>
      <c r="D114" s="192" t="s">
        <v>455</v>
      </c>
      <c r="E114" s="36"/>
      <c r="F114" s="233" t="s">
        <v>1017</v>
      </c>
      <c r="G114" s="36"/>
      <c r="H114" s="36"/>
      <c r="I114" s="187"/>
      <c r="J114" s="36"/>
      <c r="K114" s="36"/>
      <c r="L114" s="39"/>
      <c r="M114" s="188"/>
      <c r="N114" s="189"/>
      <c r="O114" s="64"/>
      <c r="P114" s="64"/>
      <c r="Q114" s="64"/>
      <c r="R114" s="64"/>
      <c r="S114" s="64"/>
      <c r="T114" s="65"/>
      <c r="U114" s="34"/>
      <c r="V114" s="34"/>
      <c r="W114" s="34"/>
      <c r="X114" s="34"/>
      <c r="Y114" s="34"/>
      <c r="Z114" s="34"/>
      <c r="AA114" s="34"/>
      <c r="AB114" s="34"/>
      <c r="AC114" s="34"/>
      <c r="AD114" s="34"/>
      <c r="AE114" s="34"/>
      <c r="AT114" s="17" t="s">
        <v>455</v>
      </c>
      <c r="AU114" s="17" t="s">
        <v>82</v>
      </c>
    </row>
    <row r="115" spans="1:65" s="2" customFormat="1" ht="16.5" customHeight="1">
      <c r="A115" s="34"/>
      <c r="B115" s="35"/>
      <c r="C115" s="173" t="s">
        <v>232</v>
      </c>
      <c r="D115" s="173" t="s">
        <v>147</v>
      </c>
      <c r="E115" s="174" t="s">
        <v>1018</v>
      </c>
      <c r="F115" s="175" t="s">
        <v>1019</v>
      </c>
      <c r="G115" s="176" t="s">
        <v>264</v>
      </c>
      <c r="H115" s="177">
        <v>1</v>
      </c>
      <c r="I115" s="178"/>
      <c r="J115" s="177">
        <f>ROUND((ROUND(I115,2))*(ROUND(H115,2)),2)</f>
        <v>0</v>
      </c>
      <c r="K115" s="175" t="s">
        <v>247</v>
      </c>
      <c r="L115" s="39"/>
      <c r="M115" s="179" t="s">
        <v>18</v>
      </c>
      <c r="N115" s="180" t="s">
        <v>45</v>
      </c>
      <c r="O115" s="64"/>
      <c r="P115" s="181">
        <f>O115*H115</f>
        <v>0</v>
      </c>
      <c r="Q115" s="181">
        <v>0</v>
      </c>
      <c r="R115" s="181">
        <f>Q115*H115</f>
        <v>0</v>
      </c>
      <c r="S115" s="181">
        <v>0</v>
      </c>
      <c r="T115" s="182">
        <f>S115*H115</f>
        <v>0</v>
      </c>
      <c r="U115" s="34"/>
      <c r="V115" s="34"/>
      <c r="W115" s="34"/>
      <c r="X115" s="34"/>
      <c r="Y115" s="34"/>
      <c r="Z115" s="34"/>
      <c r="AA115" s="34"/>
      <c r="AB115" s="34"/>
      <c r="AC115" s="34"/>
      <c r="AD115" s="34"/>
      <c r="AE115" s="34"/>
      <c r="AR115" s="183" t="s">
        <v>152</v>
      </c>
      <c r="AT115" s="183" t="s">
        <v>147</v>
      </c>
      <c r="AU115" s="183" t="s">
        <v>82</v>
      </c>
      <c r="AY115" s="17" t="s">
        <v>144</v>
      </c>
      <c r="BE115" s="184">
        <f>IF(N115="základní",J115,0)</f>
        <v>0</v>
      </c>
      <c r="BF115" s="184">
        <f>IF(N115="snížená",J115,0)</f>
        <v>0</v>
      </c>
      <c r="BG115" s="184">
        <f>IF(N115="zákl. přenesená",J115,0)</f>
        <v>0</v>
      </c>
      <c r="BH115" s="184">
        <f>IF(N115="sníž. přenesená",J115,0)</f>
        <v>0</v>
      </c>
      <c r="BI115" s="184">
        <f>IF(N115="nulová",J115,0)</f>
        <v>0</v>
      </c>
      <c r="BJ115" s="17" t="s">
        <v>82</v>
      </c>
      <c r="BK115" s="184">
        <f>ROUND((ROUND(I115,2))*(ROUND(H115,2)),2)</f>
        <v>0</v>
      </c>
      <c r="BL115" s="17" t="s">
        <v>152</v>
      </c>
      <c r="BM115" s="183" t="s">
        <v>474</v>
      </c>
    </row>
    <row r="116" spans="1:65" s="2" customFormat="1" ht="29.25">
      <c r="A116" s="34"/>
      <c r="B116" s="35"/>
      <c r="C116" s="36"/>
      <c r="D116" s="192" t="s">
        <v>455</v>
      </c>
      <c r="E116" s="36"/>
      <c r="F116" s="233" t="s">
        <v>1020</v>
      </c>
      <c r="G116" s="36"/>
      <c r="H116" s="36"/>
      <c r="I116" s="187"/>
      <c r="J116" s="36"/>
      <c r="K116" s="36"/>
      <c r="L116" s="39"/>
      <c r="M116" s="188"/>
      <c r="N116" s="189"/>
      <c r="O116" s="64"/>
      <c r="P116" s="64"/>
      <c r="Q116" s="64"/>
      <c r="R116" s="64"/>
      <c r="S116" s="64"/>
      <c r="T116" s="65"/>
      <c r="U116" s="34"/>
      <c r="V116" s="34"/>
      <c r="W116" s="34"/>
      <c r="X116" s="34"/>
      <c r="Y116" s="34"/>
      <c r="Z116" s="34"/>
      <c r="AA116" s="34"/>
      <c r="AB116" s="34"/>
      <c r="AC116" s="34"/>
      <c r="AD116" s="34"/>
      <c r="AE116" s="34"/>
      <c r="AT116" s="17" t="s">
        <v>455</v>
      </c>
      <c r="AU116" s="17" t="s">
        <v>82</v>
      </c>
    </row>
    <row r="117" spans="1:65" s="2" customFormat="1" ht="16.5" customHeight="1">
      <c r="A117" s="34"/>
      <c r="B117" s="35"/>
      <c r="C117" s="173" t="s">
        <v>238</v>
      </c>
      <c r="D117" s="173" t="s">
        <v>147</v>
      </c>
      <c r="E117" s="174" t="s">
        <v>1021</v>
      </c>
      <c r="F117" s="175" t="s">
        <v>904</v>
      </c>
      <c r="G117" s="176" t="s">
        <v>264</v>
      </c>
      <c r="H117" s="177">
        <v>1</v>
      </c>
      <c r="I117" s="178"/>
      <c r="J117" s="177">
        <f>ROUND((ROUND(I117,2))*(ROUND(H117,2)),2)</f>
        <v>0</v>
      </c>
      <c r="K117" s="175" t="s">
        <v>247</v>
      </c>
      <c r="L117" s="39"/>
      <c r="M117" s="179" t="s">
        <v>18</v>
      </c>
      <c r="N117" s="180" t="s">
        <v>45</v>
      </c>
      <c r="O117" s="64"/>
      <c r="P117" s="181">
        <f>O117*H117</f>
        <v>0</v>
      </c>
      <c r="Q117" s="181">
        <v>0</v>
      </c>
      <c r="R117" s="181">
        <f>Q117*H117</f>
        <v>0</v>
      </c>
      <c r="S117" s="181">
        <v>0</v>
      </c>
      <c r="T117" s="182">
        <f>S117*H117</f>
        <v>0</v>
      </c>
      <c r="U117" s="34"/>
      <c r="V117" s="34"/>
      <c r="W117" s="34"/>
      <c r="X117" s="34"/>
      <c r="Y117" s="34"/>
      <c r="Z117" s="34"/>
      <c r="AA117" s="34"/>
      <c r="AB117" s="34"/>
      <c r="AC117" s="34"/>
      <c r="AD117" s="34"/>
      <c r="AE117" s="34"/>
      <c r="AR117" s="183" t="s">
        <v>152</v>
      </c>
      <c r="AT117" s="183" t="s">
        <v>147</v>
      </c>
      <c r="AU117" s="183" t="s">
        <v>82</v>
      </c>
      <c r="AY117" s="17" t="s">
        <v>144</v>
      </c>
      <c r="BE117" s="184">
        <f>IF(N117="základní",J117,0)</f>
        <v>0</v>
      </c>
      <c r="BF117" s="184">
        <f>IF(N117="snížená",J117,0)</f>
        <v>0</v>
      </c>
      <c r="BG117" s="184">
        <f>IF(N117="zákl. přenesená",J117,0)</f>
        <v>0</v>
      </c>
      <c r="BH117" s="184">
        <f>IF(N117="sníž. přenesená",J117,0)</f>
        <v>0</v>
      </c>
      <c r="BI117" s="184">
        <f>IF(N117="nulová",J117,0)</f>
        <v>0</v>
      </c>
      <c r="BJ117" s="17" t="s">
        <v>82</v>
      </c>
      <c r="BK117" s="184">
        <f>ROUND((ROUND(I117,2))*(ROUND(H117,2)),2)</f>
        <v>0</v>
      </c>
      <c r="BL117" s="17" t="s">
        <v>152</v>
      </c>
      <c r="BM117" s="183" t="s">
        <v>484</v>
      </c>
    </row>
    <row r="118" spans="1:65" s="2" customFormat="1" ht="19.5">
      <c r="A118" s="34"/>
      <c r="B118" s="35"/>
      <c r="C118" s="36"/>
      <c r="D118" s="192" t="s">
        <v>455</v>
      </c>
      <c r="E118" s="36"/>
      <c r="F118" s="233" t="s">
        <v>1022</v>
      </c>
      <c r="G118" s="36"/>
      <c r="H118" s="36"/>
      <c r="I118" s="187"/>
      <c r="J118" s="36"/>
      <c r="K118" s="36"/>
      <c r="L118" s="39"/>
      <c r="M118" s="188"/>
      <c r="N118" s="189"/>
      <c r="O118" s="64"/>
      <c r="P118" s="64"/>
      <c r="Q118" s="64"/>
      <c r="R118" s="64"/>
      <c r="S118" s="64"/>
      <c r="T118" s="65"/>
      <c r="U118" s="34"/>
      <c r="V118" s="34"/>
      <c r="W118" s="34"/>
      <c r="X118" s="34"/>
      <c r="Y118" s="34"/>
      <c r="Z118" s="34"/>
      <c r="AA118" s="34"/>
      <c r="AB118" s="34"/>
      <c r="AC118" s="34"/>
      <c r="AD118" s="34"/>
      <c r="AE118" s="34"/>
      <c r="AT118" s="17" t="s">
        <v>455</v>
      </c>
      <c r="AU118" s="17" t="s">
        <v>82</v>
      </c>
    </row>
    <row r="119" spans="1:65" s="2" customFormat="1" ht="16.5" customHeight="1">
      <c r="A119" s="34"/>
      <c r="B119" s="35"/>
      <c r="C119" s="173" t="s">
        <v>8</v>
      </c>
      <c r="D119" s="173" t="s">
        <v>147</v>
      </c>
      <c r="E119" s="174" t="s">
        <v>1023</v>
      </c>
      <c r="F119" s="175" t="s">
        <v>1024</v>
      </c>
      <c r="G119" s="176" t="s">
        <v>264</v>
      </c>
      <c r="H119" s="177">
        <v>1</v>
      </c>
      <c r="I119" s="178"/>
      <c r="J119" s="177">
        <f>ROUND((ROUND(I119,2))*(ROUND(H119,2)),2)</f>
        <v>0</v>
      </c>
      <c r="K119" s="175" t="s">
        <v>247</v>
      </c>
      <c r="L119" s="39"/>
      <c r="M119" s="179" t="s">
        <v>18</v>
      </c>
      <c r="N119" s="180" t="s">
        <v>45</v>
      </c>
      <c r="O119" s="64"/>
      <c r="P119" s="181">
        <f>O119*H119</f>
        <v>0</v>
      </c>
      <c r="Q119" s="181">
        <v>0</v>
      </c>
      <c r="R119" s="181">
        <f>Q119*H119</f>
        <v>0</v>
      </c>
      <c r="S119" s="181">
        <v>0</v>
      </c>
      <c r="T119" s="182">
        <f>S119*H119</f>
        <v>0</v>
      </c>
      <c r="U119" s="34"/>
      <c r="V119" s="34"/>
      <c r="W119" s="34"/>
      <c r="X119" s="34"/>
      <c r="Y119" s="34"/>
      <c r="Z119" s="34"/>
      <c r="AA119" s="34"/>
      <c r="AB119" s="34"/>
      <c r="AC119" s="34"/>
      <c r="AD119" s="34"/>
      <c r="AE119" s="34"/>
      <c r="AR119" s="183" t="s">
        <v>152</v>
      </c>
      <c r="AT119" s="183" t="s">
        <v>147</v>
      </c>
      <c r="AU119" s="183" t="s">
        <v>82</v>
      </c>
      <c r="AY119" s="17" t="s">
        <v>144</v>
      </c>
      <c r="BE119" s="184">
        <f>IF(N119="základní",J119,0)</f>
        <v>0</v>
      </c>
      <c r="BF119" s="184">
        <f>IF(N119="snížená",J119,0)</f>
        <v>0</v>
      </c>
      <c r="BG119" s="184">
        <f>IF(N119="zákl. přenesená",J119,0)</f>
        <v>0</v>
      </c>
      <c r="BH119" s="184">
        <f>IF(N119="sníž. přenesená",J119,0)</f>
        <v>0</v>
      </c>
      <c r="BI119" s="184">
        <f>IF(N119="nulová",J119,0)</f>
        <v>0</v>
      </c>
      <c r="BJ119" s="17" t="s">
        <v>82</v>
      </c>
      <c r="BK119" s="184">
        <f>ROUND((ROUND(I119,2))*(ROUND(H119,2)),2)</f>
        <v>0</v>
      </c>
      <c r="BL119" s="17" t="s">
        <v>152</v>
      </c>
      <c r="BM119" s="183" t="s">
        <v>496</v>
      </c>
    </row>
    <row r="120" spans="1:65" s="2" customFormat="1" ht="19.5">
      <c r="A120" s="34"/>
      <c r="B120" s="35"/>
      <c r="C120" s="36"/>
      <c r="D120" s="192" t="s">
        <v>455</v>
      </c>
      <c r="E120" s="36"/>
      <c r="F120" s="233" t="s">
        <v>1025</v>
      </c>
      <c r="G120" s="36"/>
      <c r="H120" s="36"/>
      <c r="I120" s="187"/>
      <c r="J120" s="36"/>
      <c r="K120" s="36"/>
      <c r="L120" s="39"/>
      <c r="M120" s="188"/>
      <c r="N120" s="189"/>
      <c r="O120" s="64"/>
      <c r="P120" s="64"/>
      <c r="Q120" s="64"/>
      <c r="R120" s="64"/>
      <c r="S120" s="64"/>
      <c r="T120" s="65"/>
      <c r="U120" s="34"/>
      <c r="V120" s="34"/>
      <c r="W120" s="34"/>
      <c r="X120" s="34"/>
      <c r="Y120" s="34"/>
      <c r="Z120" s="34"/>
      <c r="AA120" s="34"/>
      <c r="AB120" s="34"/>
      <c r="AC120" s="34"/>
      <c r="AD120" s="34"/>
      <c r="AE120" s="34"/>
      <c r="AT120" s="17" t="s">
        <v>455</v>
      </c>
      <c r="AU120" s="17" t="s">
        <v>82</v>
      </c>
    </row>
    <row r="121" spans="1:65" s="2" customFormat="1" ht="16.5" customHeight="1">
      <c r="A121" s="34"/>
      <c r="B121" s="35"/>
      <c r="C121" s="173" t="s">
        <v>249</v>
      </c>
      <c r="D121" s="173" t="s">
        <v>147</v>
      </c>
      <c r="E121" s="174" t="s">
        <v>1026</v>
      </c>
      <c r="F121" s="175" t="s">
        <v>1027</v>
      </c>
      <c r="G121" s="176" t="s">
        <v>264</v>
      </c>
      <c r="H121" s="177">
        <v>1</v>
      </c>
      <c r="I121" s="178"/>
      <c r="J121" s="177">
        <f>ROUND((ROUND(I121,2))*(ROUND(H121,2)),2)</f>
        <v>0</v>
      </c>
      <c r="K121" s="175" t="s">
        <v>247</v>
      </c>
      <c r="L121" s="39"/>
      <c r="M121" s="179" t="s">
        <v>18</v>
      </c>
      <c r="N121" s="180" t="s">
        <v>45</v>
      </c>
      <c r="O121" s="64"/>
      <c r="P121" s="181">
        <f>O121*H121</f>
        <v>0</v>
      </c>
      <c r="Q121" s="181">
        <v>0</v>
      </c>
      <c r="R121" s="181">
        <f>Q121*H121</f>
        <v>0</v>
      </c>
      <c r="S121" s="181">
        <v>0</v>
      </c>
      <c r="T121" s="182">
        <f>S121*H121</f>
        <v>0</v>
      </c>
      <c r="U121" s="34"/>
      <c r="V121" s="34"/>
      <c r="W121" s="34"/>
      <c r="X121" s="34"/>
      <c r="Y121" s="34"/>
      <c r="Z121" s="34"/>
      <c r="AA121" s="34"/>
      <c r="AB121" s="34"/>
      <c r="AC121" s="34"/>
      <c r="AD121" s="34"/>
      <c r="AE121" s="34"/>
      <c r="AR121" s="183" t="s">
        <v>152</v>
      </c>
      <c r="AT121" s="183" t="s">
        <v>147</v>
      </c>
      <c r="AU121" s="183" t="s">
        <v>82</v>
      </c>
      <c r="AY121" s="17" t="s">
        <v>144</v>
      </c>
      <c r="BE121" s="184">
        <f>IF(N121="základní",J121,0)</f>
        <v>0</v>
      </c>
      <c r="BF121" s="184">
        <f>IF(N121="snížená",J121,0)</f>
        <v>0</v>
      </c>
      <c r="BG121" s="184">
        <f>IF(N121="zákl. přenesená",J121,0)</f>
        <v>0</v>
      </c>
      <c r="BH121" s="184">
        <f>IF(N121="sníž. přenesená",J121,0)</f>
        <v>0</v>
      </c>
      <c r="BI121" s="184">
        <f>IF(N121="nulová",J121,0)</f>
        <v>0</v>
      </c>
      <c r="BJ121" s="17" t="s">
        <v>82</v>
      </c>
      <c r="BK121" s="184">
        <f>ROUND((ROUND(I121,2))*(ROUND(H121,2)),2)</f>
        <v>0</v>
      </c>
      <c r="BL121" s="17" t="s">
        <v>152</v>
      </c>
      <c r="BM121" s="183" t="s">
        <v>507</v>
      </c>
    </row>
    <row r="122" spans="1:65" s="2" customFormat="1" ht="19.5">
      <c r="A122" s="34"/>
      <c r="B122" s="35"/>
      <c r="C122" s="36"/>
      <c r="D122" s="192" t="s">
        <v>455</v>
      </c>
      <c r="E122" s="36"/>
      <c r="F122" s="233" t="s">
        <v>1028</v>
      </c>
      <c r="G122" s="36"/>
      <c r="H122" s="36"/>
      <c r="I122" s="187"/>
      <c r="J122" s="36"/>
      <c r="K122" s="36"/>
      <c r="L122" s="39"/>
      <c r="M122" s="188"/>
      <c r="N122" s="189"/>
      <c r="O122" s="64"/>
      <c r="P122" s="64"/>
      <c r="Q122" s="64"/>
      <c r="R122" s="64"/>
      <c r="S122" s="64"/>
      <c r="T122" s="65"/>
      <c r="U122" s="34"/>
      <c r="V122" s="34"/>
      <c r="W122" s="34"/>
      <c r="X122" s="34"/>
      <c r="Y122" s="34"/>
      <c r="Z122" s="34"/>
      <c r="AA122" s="34"/>
      <c r="AB122" s="34"/>
      <c r="AC122" s="34"/>
      <c r="AD122" s="34"/>
      <c r="AE122" s="34"/>
      <c r="AT122" s="17" t="s">
        <v>455</v>
      </c>
      <c r="AU122" s="17" t="s">
        <v>82</v>
      </c>
    </row>
    <row r="123" spans="1:65" s="2" customFormat="1" ht="16.5" customHeight="1">
      <c r="A123" s="34"/>
      <c r="B123" s="35"/>
      <c r="C123" s="173" t="s">
        <v>252</v>
      </c>
      <c r="D123" s="173" t="s">
        <v>147</v>
      </c>
      <c r="E123" s="174" t="s">
        <v>1029</v>
      </c>
      <c r="F123" s="175" t="s">
        <v>1030</v>
      </c>
      <c r="G123" s="176" t="s">
        <v>264</v>
      </c>
      <c r="H123" s="177">
        <v>1</v>
      </c>
      <c r="I123" s="178"/>
      <c r="J123" s="177">
        <f>ROUND((ROUND(I123,2))*(ROUND(H123,2)),2)</f>
        <v>0</v>
      </c>
      <c r="K123" s="175" t="s">
        <v>247</v>
      </c>
      <c r="L123" s="39"/>
      <c r="M123" s="179" t="s">
        <v>18</v>
      </c>
      <c r="N123" s="180" t="s">
        <v>45</v>
      </c>
      <c r="O123" s="64"/>
      <c r="P123" s="181">
        <f>O123*H123</f>
        <v>0</v>
      </c>
      <c r="Q123" s="181">
        <v>0</v>
      </c>
      <c r="R123" s="181">
        <f>Q123*H123</f>
        <v>0</v>
      </c>
      <c r="S123" s="181">
        <v>0</v>
      </c>
      <c r="T123" s="182">
        <f>S123*H123</f>
        <v>0</v>
      </c>
      <c r="U123" s="34"/>
      <c r="V123" s="34"/>
      <c r="W123" s="34"/>
      <c r="X123" s="34"/>
      <c r="Y123" s="34"/>
      <c r="Z123" s="34"/>
      <c r="AA123" s="34"/>
      <c r="AB123" s="34"/>
      <c r="AC123" s="34"/>
      <c r="AD123" s="34"/>
      <c r="AE123" s="34"/>
      <c r="AR123" s="183" t="s">
        <v>152</v>
      </c>
      <c r="AT123" s="183" t="s">
        <v>147</v>
      </c>
      <c r="AU123" s="183" t="s">
        <v>82</v>
      </c>
      <c r="AY123" s="17" t="s">
        <v>144</v>
      </c>
      <c r="BE123" s="184">
        <f>IF(N123="základní",J123,0)</f>
        <v>0</v>
      </c>
      <c r="BF123" s="184">
        <f>IF(N123="snížená",J123,0)</f>
        <v>0</v>
      </c>
      <c r="BG123" s="184">
        <f>IF(N123="zákl. přenesená",J123,0)</f>
        <v>0</v>
      </c>
      <c r="BH123" s="184">
        <f>IF(N123="sníž. přenesená",J123,0)</f>
        <v>0</v>
      </c>
      <c r="BI123" s="184">
        <f>IF(N123="nulová",J123,0)</f>
        <v>0</v>
      </c>
      <c r="BJ123" s="17" t="s">
        <v>82</v>
      </c>
      <c r="BK123" s="184">
        <f>ROUND((ROUND(I123,2))*(ROUND(H123,2)),2)</f>
        <v>0</v>
      </c>
      <c r="BL123" s="17" t="s">
        <v>152</v>
      </c>
      <c r="BM123" s="183" t="s">
        <v>517</v>
      </c>
    </row>
    <row r="124" spans="1:65" s="2" customFormat="1" ht="19.5">
      <c r="A124" s="34"/>
      <c r="B124" s="35"/>
      <c r="C124" s="36"/>
      <c r="D124" s="192" t="s">
        <v>455</v>
      </c>
      <c r="E124" s="36"/>
      <c r="F124" s="233" t="s">
        <v>1031</v>
      </c>
      <c r="G124" s="36"/>
      <c r="H124" s="36"/>
      <c r="I124" s="187"/>
      <c r="J124" s="36"/>
      <c r="K124" s="36"/>
      <c r="L124" s="39"/>
      <c r="M124" s="188"/>
      <c r="N124" s="189"/>
      <c r="O124" s="64"/>
      <c r="P124" s="64"/>
      <c r="Q124" s="64"/>
      <c r="R124" s="64"/>
      <c r="S124" s="64"/>
      <c r="T124" s="65"/>
      <c r="U124" s="34"/>
      <c r="V124" s="34"/>
      <c r="W124" s="34"/>
      <c r="X124" s="34"/>
      <c r="Y124" s="34"/>
      <c r="Z124" s="34"/>
      <c r="AA124" s="34"/>
      <c r="AB124" s="34"/>
      <c r="AC124" s="34"/>
      <c r="AD124" s="34"/>
      <c r="AE124" s="34"/>
      <c r="AT124" s="17" t="s">
        <v>455</v>
      </c>
      <c r="AU124" s="17" t="s">
        <v>82</v>
      </c>
    </row>
    <row r="125" spans="1:65" s="2" customFormat="1" ht="16.5" customHeight="1">
      <c r="A125" s="34"/>
      <c r="B125" s="35"/>
      <c r="C125" s="173" t="s">
        <v>258</v>
      </c>
      <c r="D125" s="173" t="s">
        <v>147</v>
      </c>
      <c r="E125" s="174" t="s">
        <v>1032</v>
      </c>
      <c r="F125" s="175" t="s">
        <v>1033</v>
      </c>
      <c r="G125" s="176" t="s">
        <v>264</v>
      </c>
      <c r="H125" s="177">
        <v>1</v>
      </c>
      <c r="I125" s="178"/>
      <c r="J125" s="177">
        <f>ROUND((ROUND(I125,2))*(ROUND(H125,2)),2)</f>
        <v>0</v>
      </c>
      <c r="K125" s="175" t="s">
        <v>247</v>
      </c>
      <c r="L125" s="39"/>
      <c r="M125" s="179" t="s">
        <v>18</v>
      </c>
      <c r="N125" s="180" t="s">
        <v>45</v>
      </c>
      <c r="O125" s="64"/>
      <c r="P125" s="181">
        <f>O125*H125</f>
        <v>0</v>
      </c>
      <c r="Q125" s="181">
        <v>0</v>
      </c>
      <c r="R125" s="181">
        <f>Q125*H125</f>
        <v>0</v>
      </c>
      <c r="S125" s="181">
        <v>0</v>
      </c>
      <c r="T125" s="182">
        <f>S125*H125</f>
        <v>0</v>
      </c>
      <c r="U125" s="34"/>
      <c r="V125" s="34"/>
      <c r="W125" s="34"/>
      <c r="X125" s="34"/>
      <c r="Y125" s="34"/>
      <c r="Z125" s="34"/>
      <c r="AA125" s="34"/>
      <c r="AB125" s="34"/>
      <c r="AC125" s="34"/>
      <c r="AD125" s="34"/>
      <c r="AE125" s="34"/>
      <c r="AR125" s="183" t="s">
        <v>152</v>
      </c>
      <c r="AT125" s="183" t="s">
        <v>147</v>
      </c>
      <c r="AU125" s="183" t="s">
        <v>82</v>
      </c>
      <c r="AY125" s="17" t="s">
        <v>144</v>
      </c>
      <c r="BE125" s="184">
        <f>IF(N125="základní",J125,0)</f>
        <v>0</v>
      </c>
      <c r="BF125" s="184">
        <f>IF(N125="snížená",J125,0)</f>
        <v>0</v>
      </c>
      <c r="BG125" s="184">
        <f>IF(N125="zákl. přenesená",J125,0)</f>
        <v>0</v>
      </c>
      <c r="BH125" s="184">
        <f>IF(N125="sníž. přenesená",J125,0)</f>
        <v>0</v>
      </c>
      <c r="BI125" s="184">
        <f>IF(N125="nulová",J125,0)</f>
        <v>0</v>
      </c>
      <c r="BJ125" s="17" t="s">
        <v>82</v>
      </c>
      <c r="BK125" s="184">
        <f>ROUND((ROUND(I125,2))*(ROUND(H125,2)),2)</f>
        <v>0</v>
      </c>
      <c r="BL125" s="17" t="s">
        <v>152</v>
      </c>
      <c r="BM125" s="183" t="s">
        <v>527</v>
      </c>
    </row>
    <row r="126" spans="1:65" s="12" customFormat="1" ht="25.9" customHeight="1">
      <c r="B126" s="157"/>
      <c r="C126" s="158"/>
      <c r="D126" s="159" t="s">
        <v>73</v>
      </c>
      <c r="E126" s="160" t="s">
        <v>733</v>
      </c>
      <c r="F126" s="160" t="s">
        <v>734</v>
      </c>
      <c r="G126" s="158"/>
      <c r="H126" s="158"/>
      <c r="I126" s="161"/>
      <c r="J126" s="162">
        <f>BK126</f>
        <v>0</v>
      </c>
      <c r="K126" s="158"/>
      <c r="L126" s="163"/>
      <c r="M126" s="164"/>
      <c r="N126" s="165"/>
      <c r="O126" s="165"/>
      <c r="P126" s="166">
        <f>SUM(P127:P128)</f>
        <v>0</v>
      </c>
      <c r="Q126" s="165"/>
      <c r="R126" s="166">
        <f>SUM(R127:R128)</f>
        <v>0</v>
      </c>
      <c r="S126" s="165"/>
      <c r="T126" s="167">
        <f>SUM(T127:T128)</f>
        <v>0</v>
      </c>
      <c r="AR126" s="168" t="s">
        <v>152</v>
      </c>
      <c r="AT126" s="169" t="s">
        <v>73</v>
      </c>
      <c r="AU126" s="169" t="s">
        <v>74</v>
      </c>
      <c r="AY126" s="168" t="s">
        <v>144</v>
      </c>
      <c r="BK126" s="170">
        <f>SUM(BK127:BK128)</f>
        <v>0</v>
      </c>
    </row>
    <row r="127" spans="1:65" s="2" customFormat="1" ht="37.9" customHeight="1">
      <c r="A127" s="34"/>
      <c r="B127" s="35"/>
      <c r="C127" s="173" t="s">
        <v>261</v>
      </c>
      <c r="D127" s="173" t="s">
        <v>147</v>
      </c>
      <c r="E127" s="174" t="s">
        <v>735</v>
      </c>
      <c r="F127" s="175" t="s">
        <v>736</v>
      </c>
      <c r="G127" s="176" t="s">
        <v>737</v>
      </c>
      <c r="H127" s="177">
        <v>24</v>
      </c>
      <c r="I127" s="178"/>
      <c r="J127" s="177">
        <f>ROUND((ROUND(I127,2))*(ROUND(H127,2)),2)</f>
        <v>0</v>
      </c>
      <c r="K127" s="175" t="s">
        <v>151</v>
      </c>
      <c r="L127" s="39"/>
      <c r="M127" s="179" t="s">
        <v>18</v>
      </c>
      <c r="N127" s="180" t="s">
        <v>45</v>
      </c>
      <c r="O127" s="64"/>
      <c r="P127" s="181">
        <f>O127*H127</f>
        <v>0</v>
      </c>
      <c r="Q127" s="181">
        <v>0</v>
      </c>
      <c r="R127" s="181">
        <f>Q127*H127</f>
        <v>0</v>
      </c>
      <c r="S127" s="181">
        <v>0</v>
      </c>
      <c r="T127" s="182">
        <f>S127*H127</f>
        <v>0</v>
      </c>
      <c r="U127" s="34"/>
      <c r="V127" s="34"/>
      <c r="W127" s="34"/>
      <c r="X127" s="34"/>
      <c r="Y127" s="34"/>
      <c r="Z127" s="34"/>
      <c r="AA127" s="34"/>
      <c r="AB127" s="34"/>
      <c r="AC127" s="34"/>
      <c r="AD127" s="34"/>
      <c r="AE127" s="34"/>
      <c r="AR127" s="183" t="s">
        <v>913</v>
      </c>
      <c r="AT127" s="183" t="s">
        <v>147</v>
      </c>
      <c r="AU127" s="183" t="s">
        <v>82</v>
      </c>
      <c r="AY127" s="17" t="s">
        <v>144</v>
      </c>
      <c r="BE127" s="184">
        <f>IF(N127="základní",J127,0)</f>
        <v>0</v>
      </c>
      <c r="BF127" s="184">
        <f>IF(N127="snížená",J127,0)</f>
        <v>0</v>
      </c>
      <c r="BG127" s="184">
        <f>IF(N127="zákl. přenesená",J127,0)</f>
        <v>0</v>
      </c>
      <c r="BH127" s="184">
        <f>IF(N127="sníž. přenesená",J127,0)</f>
        <v>0</v>
      </c>
      <c r="BI127" s="184">
        <f>IF(N127="nulová",J127,0)</f>
        <v>0</v>
      </c>
      <c r="BJ127" s="17" t="s">
        <v>82</v>
      </c>
      <c r="BK127" s="184">
        <f>ROUND((ROUND(I127,2))*(ROUND(H127,2)),2)</f>
        <v>0</v>
      </c>
      <c r="BL127" s="17" t="s">
        <v>913</v>
      </c>
      <c r="BM127" s="183" t="s">
        <v>1034</v>
      </c>
    </row>
    <row r="128" spans="1:65" s="2" customFormat="1">
      <c r="A128" s="34"/>
      <c r="B128" s="35"/>
      <c r="C128" s="36"/>
      <c r="D128" s="185" t="s">
        <v>154</v>
      </c>
      <c r="E128" s="36"/>
      <c r="F128" s="186" t="s">
        <v>740</v>
      </c>
      <c r="G128" s="36"/>
      <c r="H128" s="36"/>
      <c r="I128" s="187"/>
      <c r="J128" s="36"/>
      <c r="K128" s="36"/>
      <c r="L128" s="39"/>
      <c r="M128" s="234"/>
      <c r="N128" s="235"/>
      <c r="O128" s="236"/>
      <c r="P128" s="236"/>
      <c r="Q128" s="236"/>
      <c r="R128" s="236"/>
      <c r="S128" s="236"/>
      <c r="T128" s="237"/>
      <c r="U128" s="34"/>
      <c r="V128" s="34"/>
      <c r="W128" s="34"/>
      <c r="X128" s="34"/>
      <c r="Y128" s="34"/>
      <c r="Z128" s="34"/>
      <c r="AA128" s="34"/>
      <c r="AB128" s="34"/>
      <c r="AC128" s="34"/>
      <c r="AD128" s="34"/>
      <c r="AE128" s="34"/>
      <c r="AT128" s="17" t="s">
        <v>154</v>
      </c>
      <c r="AU128" s="17" t="s">
        <v>82</v>
      </c>
    </row>
    <row r="129" spans="1:31" s="2" customFormat="1" ht="6.95" customHeight="1">
      <c r="A129" s="34"/>
      <c r="B129" s="47"/>
      <c r="C129" s="48"/>
      <c r="D129" s="48"/>
      <c r="E129" s="48"/>
      <c r="F129" s="48"/>
      <c r="G129" s="48"/>
      <c r="H129" s="48"/>
      <c r="I129" s="48"/>
      <c r="J129" s="48"/>
      <c r="K129" s="48"/>
      <c r="L129" s="39"/>
      <c r="M129" s="34"/>
      <c r="O129" s="34"/>
      <c r="P129" s="34"/>
      <c r="Q129" s="34"/>
      <c r="R129" s="34"/>
      <c r="S129" s="34"/>
      <c r="T129" s="34"/>
      <c r="U129" s="34"/>
      <c r="V129" s="34"/>
      <c r="W129" s="34"/>
      <c r="X129" s="34"/>
      <c r="Y129" s="34"/>
      <c r="Z129" s="34"/>
      <c r="AA129" s="34"/>
      <c r="AB129" s="34"/>
      <c r="AC129" s="34"/>
      <c r="AD129" s="34"/>
      <c r="AE129" s="34"/>
    </row>
  </sheetData>
  <sheetProtection algorithmName="SHA-512" hashValue="iAH4fjRi8Bm/TVqVmlxHvrDQK2qsoLHDwTThYDNoLJHHJEvBqeZym6zO14zXF+ksqQf1Ayb3LcapYXb8r5Xx+g==" saltValue="3ewg69pj045cN18RoJmE+w==" spinCount="100000" sheet="1" objects="1" scenarios="1"/>
  <autoFilter ref="C84:K128" xr:uid="{00000000-0009-0000-0000-000005000000}"/>
  <mergeCells count="9">
    <mergeCell ref="E50:H50"/>
    <mergeCell ref="E75:H75"/>
    <mergeCell ref="E77:H77"/>
    <mergeCell ref="L2:V2"/>
    <mergeCell ref="E7:H7"/>
    <mergeCell ref="E9:H9"/>
    <mergeCell ref="E18:H18"/>
    <mergeCell ref="E27:H27"/>
    <mergeCell ref="E48:H48"/>
  </mergeCells>
  <hyperlinks>
    <hyperlink ref="F128" r:id="rId1" xr:uid="{00000000-0004-0000-0500-00000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2:BM104"/>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64"/>
      <c r="M2" s="264"/>
      <c r="N2" s="264"/>
      <c r="O2" s="264"/>
      <c r="P2" s="264"/>
      <c r="Q2" s="264"/>
      <c r="R2" s="264"/>
      <c r="S2" s="264"/>
      <c r="T2" s="264"/>
      <c r="U2" s="264"/>
      <c r="V2" s="264"/>
      <c r="AT2" s="17" t="s">
        <v>99</v>
      </c>
    </row>
    <row r="3" spans="1:46" s="1" customFormat="1" ht="6.95" customHeight="1">
      <c r="B3" s="101"/>
      <c r="C3" s="102"/>
      <c r="D3" s="102"/>
      <c r="E3" s="102"/>
      <c r="F3" s="102"/>
      <c r="G3" s="102"/>
      <c r="H3" s="102"/>
      <c r="I3" s="102"/>
      <c r="J3" s="102"/>
      <c r="K3" s="102"/>
      <c r="L3" s="20"/>
      <c r="AT3" s="17" t="s">
        <v>84</v>
      </c>
    </row>
    <row r="4" spans="1:46" s="1" customFormat="1" ht="24.95" customHeight="1">
      <c r="B4" s="20"/>
      <c r="D4" s="103" t="s">
        <v>100</v>
      </c>
      <c r="L4" s="20"/>
      <c r="M4" s="104" t="s">
        <v>10</v>
      </c>
      <c r="AT4" s="17" t="s">
        <v>4</v>
      </c>
    </row>
    <row r="5" spans="1:46" s="1" customFormat="1" ht="6.95" customHeight="1">
      <c r="B5" s="20"/>
      <c r="L5" s="20"/>
    </row>
    <row r="6" spans="1:46" s="1" customFormat="1" ht="12" customHeight="1">
      <c r="B6" s="20"/>
      <c r="D6" s="105" t="s">
        <v>15</v>
      </c>
      <c r="L6" s="20"/>
    </row>
    <row r="7" spans="1:46" s="1" customFormat="1" ht="16.5" customHeight="1">
      <c r="B7" s="20"/>
      <c r="E7" s="281" t="str">
        <f>'Rekapitulace stavby'!K6</f>
        <v>Dochlazení administrativních prostor ČNB - DP08 = E1P6 + E1P7</v>
      </c>
      <c r="F7" s="282"/>
      <c r="G7" s="282"/>
      <c r="H7" s="282"/>
      <c r="L7" s="20"/>
    </row>
    <row r="8" spans="1:46" s="2" customFormat="1" ht="12" customHeight="1">
      <c r="A8" s="34"/>
      <c r="B8" s="39"/>
      <c r="C8" s="34"/>
      <c r="D8" s="105" t="s">
        <v>101</v>
      </c>
      <c r="E8" s="34"/>
      <c r="F8" s="34"/>
      <c r="G8" s="34"/>
      <c r="H8" s="34"/>
      <c r="I8" s="34"/>
      <c r="J8" s="34"/>
      <c r="K8" s="34"/>
      <c r="L8" s="106"/>
      <c r="S8" s="34"/>
      <c r="T8" s="34"/>
      <c r="U8" s="34"/>
      <c r="V8" s="34"/>
      <c r="W8" s="34"/>
      <c r="X8" s="34"/>
      <c r="Y8" s="34"/>
      <c r="Z8" s="34"/>
      <c r="AA8" s="34"/>
      <c r="AB8" s="34"/>
      <c r="AC8" s="34"/>
      <c r="AD8" s="34"/>
      <c r="AE8" s="34"/>
    </row>
    <row r="9" spans="1:46" s="2" customFormat="1" ht="16.5" customHeight="1">
      <c r="A9" s="34"/>
      <c r="B9" s="39"/>
      <c r="C9" s="34"/>
      <c r="D9" s="34"/>
      <c r="E9" s="283" t="s">
        <v>1035</v>
      </c>
      <c r="F9" s="284"/>
      <c r="G9" s="284"/>
      <c r="H9" s="284"/>
      <c r="I9" s="34"/>
      <c r="J9" s="34"/>
      <c r="K9" s="34"/>
      <c r="L9" s="106"/>
      <c r="S9" s="34"/>
      <c r="T9" s="34"/>
      <c r="U9" s="34"/>
      <c r="V9" s="34"/>
      <c r="W9" s="34"/>
      <c r="X9" s="34"/>
      <c r="Y9" s="34"/>
      <c r="Z9" s="34"/>
      <c r="AA9" s="34"/>
      <c r="AB9" s="34"/>
      <c r="AC9" s="34"/>
      <c r="AD9" s="34"/>
      <c r="AE9" s="34"/>
    </row>
    <row r="10" spans="1:46" s="2" customFormat="1">
      <c r="A10" s="34"/>
      <c r="B10" s="39"/>
      <c r="C10" s="34"/>
      <c r="D10" s="34"/>
      <c r="E10" s="34"/>
      <c r="F10" s="34"/>
      <c r="G10" s="34"/>
      <c r="H10" s="34"/>
      <c r="I10" s="34"/>
      <c r="J10" s="34"/>
      <c r="K10" s="34"/>
      <c r="L10" s="106"/>
      <c r="S10" s="34"/>
      <c r="T10" s="34"/>
      <c r="U10" s="34"/>
      <c r="V10" s="34"/>
      <c r="W10" s="34"/>
      <c r="X10" s="34"/>
      <c r="Y10" s="34"/>
      <c r="Z10" s="34"/>
      <c r="AA10" s="34"/>
      <c r="AB10" s="34"/>
      <c r="AC10" s="34"/>
      <c r="AD10" s="34"/>
      <c r="AE10" s="34"/>
    </row>
    <row r="11" spans="1:46" s="2" customFormat="1" ht="12" customHeight="1">
      <c r="A11" s="34"/>
      <c r="B11" s="39"/>
      <c r="C11" s="34"/>
      <c r="D11" s="105" t="s">
        <v>17</v>
      </c>
      <c r="E11" s="34"/>
      <c r="F11" s="107" t="s">
        <v>18</v>
      </c>
      <c r="G11" s="34"/>
      <c r="H11" s="34"/>
      <c r="I11" s="105" t="s">
        <v>19</v>
      </c>
      <c r="J11" s="107" t="s">
        <v>18</v>
      </c>
      <c r="K11" s="34"/>
      <c r="L11" s="106"/>
      <c r="S11" s="34"/>
      <c r="T11" s="34"/>
      <c r="U11" s="34"/>
      <c r="V11" s="34"/>
      <c r="W11" s="34"/>
      <c r="X11" s="34"/>
      <c r="Y11" s="34"/>
      <c r="Z11" s="34"/>
      <c r="AA11" s="34"/>
      <c r="AB11" s="34"/>
      <c r="AC11" s="34"/>
      <c r="AD11" s="34"/>
      <c r="AE11" s="34"/>
    </row>
    <row r="12" spans="1:46" s="2" customFormat="1" ht="12" customHeight="1">
      <c r="A12" s="34"/>
      <c r="B12" s="39"/>
      <c r="C12" s="34"/>
      <c r="D12" s="105" t="s">
        <v>20</v>
      </c>
      <c r="E12" s="34"/>
      <c r="F12" s="107" t="s">
        <v>21</v>
      </c>
      <c r="G12" s="34"/>
      <c r="H12" s="34"/>
      <c r="I12" s="105" t="s">
        <v>22</v>
      </c>
      <c r="J12" s="108" t="str">
        <f>'Rekapitulace stavby'!AN8</f>
        <v>1. 5. 2023</v>
      </c>
      <c r="K12" s="34"/>
      <c r="L12" s="106"/>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106"/>
      <c r="S13" s="34"/>
      <c r="T13" s="34"/>
      <c r="U13" s="34"/>
      <c r="V13" s="34"/>
      <c r="W13" s="34"/>
      <c r="X13" s="34"/>
      <c r="Y13" s="34"/>
      <c r="Z13" s="34"/>
      <c r="AA13" s="34"/>
      <c r="AB13" s="34"/>
      <c r="AC13" s="34"/>
      <c r="AD13" s="34"/>
      <c r="AE13" s="34"/>
    </row>
    <row r="14" spans="1:46" s="2" customFormat="1" ht="12" customHeight="1">
      <c r="A14" s="34"/>
      <c r="B14" s="39"/>
      <c r="C14" s="34"/>
      <c r="D14" s="105" t="s">
        <v>24</v>
      </c>
      <c r="E14" s="34"/>
      <c r="F14" s="34"/>
      <c r="G14" s="34"/>
      <c r="H14" s="34"/>
      <c r="I14" s="105" t="s">
        <v>25</v>
      </c>
      <c r="J14" s="107" t="s">
        <v>26</v>
      </c>
      <c r="K14" s="34"/>
      <c r="L14" s="106"/>
      <c r="S14" s="34"/>
      <c r="T14" s="34"/>
      <c r="U14" s="34"/>
      <c r="V14" s="34"/>
      <c r="W14" s="34"/>
      <c r="X14" s="34"/>
      <c r="Y14" s="34"/>
      <c r="Z14" s="34"/>
      <c r="AA14" s="34"/>
      <c r="AB14" s="34"/>
      <c r="AC14" s="34"/>
      <c r="AD14" s="34"/>
      <c r="AE14" s="34"/>
    </row>
    <row r="15" spans="1:46" s="2" customFormat="1" ht="18" customHeight="1">
      <c r="A15" s="34"/>
      <c r="B15" s="39"/>
      <c r="C15" s="34"/>
      <c r="D15" s="34"/>
      <c r="E15" s="107" t="s">
        <v>27</v>
      </c>
      <c r="F15" s="34"/>
      <c r="G15" s="34"/>
      <c r="H15" s="34"/>
      <c r="I15" s="105" t="s">
        <v>28</v>
      </c>
      <c r="J15" s="107" t="s">
        <v>29</v>
      </c>
      <c r="K15" s="34"/>
      <c r="L15" s="106"/>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106"/>
      <c r="S16" s="34"/>
      <c r="T16" s="34"/>
      <c r="U16" s="34"/>
      <c r="V16" s="34"/>
      <c r="W16" s="34"/>
      <c r="X16" s="34"/>
      <c r="Y16" s="34"/>
      <c r="Z16" s="34"/>
      <c r="AA16" s="34"/>
      <c r="AB16" s="34"/>
      <c r="AC16" s="34"/>
      <c r="AD16" s="34"/>
      <c r="AE16" s="34"/>
    </row>
    <row r="17" spans="1:31" s="2" customFormat="1" ht="12" customHeight="1">
      <c r="A17" s="34"/>
      <c r="B17" s="39"/>
      <c r="C17" s="34"/>
      <c r="D17" s="105" t="s">
        <v>30</v>
      </c>
      <c r="E17" s="34"/>
      <c r="F17" s="34"/>
      <c r="G17" s="34"/>
      <c r="H17" s="34"/>
      <c r="I17" s="105" t="s">
        <v>25</v>
      </c>
      <c r="J17" s="30" t="str">
        <f>'Rekapitulace stavby'!AN13</f>
        <v>Vyplň údaj</v>
      </c>
      <c r="K17" s="34"/>
      <c r="L17" s="106"/>
      <c r="S17" s="34"/>
      <c r="T17" s="34"/>
      <c r="U17" s="34"/>
      <c r="V17" s="34"/>
      <c r="W17" s="34"/>
      <c r="X17" s="34"/>
      <c r="Y17" s="34"/>
      <c r="Z17" s="34"/>
      <c r="AA17" s="34"/>
      <c r="AB17" s="34"/>
      <c r="AC17" s="34"/>
      <c r="AD17" s="34"/>
      <c r="AE17" s="34"/>
    </row>
    <row r="18" spans="1:31" s="2" customFormat="1" ht="18" customHeight="1">
      <c r="A18" s="34"/>
      <c r="B18" s="39"/>
      <c r="C18" s="34"/>
      <c r="D18" s="34"/>
      <c r="E18" s="285" t="str">
        <f>'Rekapitulace stavby'!E14</f>
        <v>Vyplň údaj</v>
      </c>
      <c r="F18" s="286"/>
      <c r="G18" s="286"/>
      <c r="H18" s="286"/>
      <c r="I18" s="105" t="s">
        <v>28</v>
      </c>
      <c r="J18" s="30" t="str">
        <f>'Rekapitulace stavby'!AN14</f>
        <v>Vyplň údaj</v>
      </c>
      <c r="K18" s="34"/>
      <c r="L18" s="106"/>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106"/>
      <c r="S19" s="34"/>
      <c r="T19" s="34"/>
      <c r="U19" s="34"/>
      <c r="V19" s="34"/>
      <c r="W19" s="34"/>
      <c r="X19" s="34"/>
      <c r="Y19" s="34"/>
      <c r="Z19" s="34"/>
      <c r="AA19" s="34"/>
      <c r="AB19" s="34"/>
      <c r="AC19" s="34"/>
      <c r="AD19" s="34"/>
      <c r="AE19" s="34"/>
    </row>
    <row r="20" spans="1:31" s="2" customFormat="1" ht="12" customHeight="1">
      <c r="A20" s="34"/>
      <c r="B20" s="39"/>
      <c r="C20" s="34"/>
      <c r="D20" s="105" t="s">
        <v>32</v>
      </c>
      <c r="E20" s="34"/>
      <c r="F20" s="34"/>
      <c r="G20" s="34"/>
      <c r="H20" s="34"/>
      <c r="I20" s="105" t="s">
        <v>25</v>
      </c>
      <c r="J20" s="107" t="s">
        <v>33</v>
      </c>
      <c r="K20" s="34"/>
      <c r="L20" s="106"/>
      <c r="S20" s="34"/>
      <c r="T20" s="34"/>
      <c r="U20" s="34"/>
      <c r="V20" s="34"/>
      <c r="W20" s="34"/>
      <c r="X20" s="34"/>
      <c r="Y20" s="34"/>
      <c r="Z20" s="34"/>
      <c r="AA20" s="34"/>
      <c r="AB20" s="34"/>
      <c r="AC20" s="34"/>
      <c r="AD20" s="34"/>
      <c r="AE20" s="34"/>
    </row>
    <row r="21" spans="1:31" s="2" customFormat="1" ht="18" customHeight="1">
      <c r="A21" s="34"/>
      <c r="B21" s="39"/>
      <c r="C21" s="34"/>
      <c r="D21" s="34"/>
      <c r="E21" s="107" t="s">
        <v>34</v>
      </c>
      <c r="F21" s="34"/>
      <c r="G21" s="34"/>
      <c r="H21" s="34"/>
      <c r="I21" s="105" t="s">
        <v>28</v>
      </c>
      <c r="J21" s="107" t="s">
        <v>35</v>
      </c>
      <c r="K21" s="34"/>
      <c r="L21" s="106"/>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106"/>
      <c r="S22" s="34"/>
      <c r="T22" s="34"/>
      <c r="U22" s="34"/>
      <c r="V22" s="34"/>
      <c r="W22" s="34"/>
      <c r="X22" s="34"/>
      <c r="Y22" s="34"/>
      <c r="Z22" s="34"/>
      <c r="AA22" s="34"/>
      <c r="AB22" s="34"/>
      <c r="AC22" s="34"/>
      <c r="AD22" s="34"/>
      <c r="AE22" s="34"/>
    </row>
    <row r="23" spans="1:31" s="2" customFormat="1" ht="12" customHeight="1">
      <c r="A23" s="34"/>
      <c r="B23" s="39"/>
      <c r="C23" s="34"/>
      <c r="D23" s="105" t="s">
        <v>37</v>
      </c>
      <c r="E23" s="34"/>
      <c r="F23" s="34"/>
      <c r="G23" s="34"/>
      <c r="H23" s="34"/>
      <c r="I23" s="105" t="s">
        <v>25</v>
      </c>
      <c r="J23" s="107" t="s">
        <v>18</v>
      </c>
      <c r="K23" s="34"/>
      <c r="L23" s="106"/>
      <c r="S23" s="34"/>
      <c r="T23" s="34"/>
      <c r="U23" s="34"/>
      <c r="V23" s="34"/>
      <c r="W23" s="34"/>
      <c r="X23" s="34"/>
      <c r="Y23" s="34"/>
      <c r="Z23" s="34"/>
      <c r="AA23" s="34"/>
      <c r="AB23" s="34"/>
      <c r="AC23" s="34"/>
      <c r="AD23" s="34"/>
      <c r="AE23" s="34"/>
    </row>
    <row r="24" spans="1:31" s="2" customFormat="1" ht="18" customHeight="1">
      <c r="A24" s="34"/>
      <c r="B24" s="39"/>
      <c r="C24" s="34"/>
      <c r="D24" s="34"/>
      <c r="E24" s="107" t="s">
        <v>1036</v>
      </c>
      <c r="F24" s="34"/>
      <c r="G24" s="34"/>
      <c r="H24" s="34"/>
      <c r="I24" s="105" t="s">
        <v>28</v>
      </c>
      <c r="J24" s="107" t="s">
        <v>18</v>
      </c>
      <c r="K24" s="34"/>
      <c r="L24" s="106"/>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106"/>
      <c r="S25" s="34"/>
      <c r="T25" s="34"/>
      <c r="U25" s="34"/>
      <c r="V25" s="34"/>
      <c r="W25" s="34"/>
      <c r="X25" s="34"/>
      <c r="Y25" s="34"/>
      <c r="Z25" s="34"/>
      <c r="AA25" s="34"/>
      <c r="AB25" s="34"/>
      <c r="AC25" s="34"/>
      <c r="AD25" s="34"/>
      <c r="AE25" s="34"/>
    </row>
    <row r="26" spans="1:31" s="2" customFormat="1" ht="12" customHeight="1">
      <c r="A26" s="34"/>
      <c r="B26" s="39"/>
      <c r="C26" s="34"/>
      <c r="D26" s="105" t="s">
        <v>38</v>
      </c>
      <c r="E26" s="34"/>
      <c r="F26" s="34"/>
      <c r="G26" s="34"/>
      <c r="H26" s="34"/>
      <c r="I26" s="34"/>
      <c r="J26" s="34"/>
      <c r="K26" s="34"/>
      <c r="L26" s="106"/>
      <c r="S26" s="34"/>
      <c r="T26" s="34"/>
      <c r="U26" s="34"/>
      <c r="V26" s="34"/>
      <c r="W26" s="34"/>
      <c r="X26" s="34"/>
      <c r="Y26" s="34"/>
      <c r="Z26" s="34"/>
      <c r="AA26" s="34"/>
      <c r="AB26" s="34"/>
      <c r="AC26" s="34"/>
      <c r="AD26" s="34"/>
      <c r="AE26" s="34"/>
    </row>
    <row r="27" spans="1:31" s="8" customFormat="1" ht="16.5" customHeight="1">
      <c r="A27" s="109"/>
      <c r="B27" s="110"/>
      <c r="C27" s="109"/>
      <c r="D27" s="109"/>
      <c r="E27" s="287" t="s">
        <v>104</v>
      </c>
      <c r="F27" s="287"/>
      <c r="G27" s="287"/>
      <c r="H27" s="287"/>
      <c r="I27" s="109"/>
      <c r="J27" s="109"/>
      <c r="K27" s="109"/>
      <c r="L27" s="111"/>
      <c r="S27" s="109"/>
      <c r="T27" s="109"/>
      <c r="U27" s="109"/>
      <c r="V27" s="109"/>
      <c r="W27" s="109"/>
      <c r="X27" s="109"/>
      <c r="Y27" s="109"/>
      <c r="Z27" s="109"/>
      <c r="AA27" s="109"/>
      <c r="AB27" s="109"/>
      <c r="AC27" s="109"/>
      <c r="AD27" s="109"/>
      <c r="AE27" s="109"/>
    </row>
    <row r="28" spans="1:31" s="2" customFormat="1" ht="6.95" customHeight="1">
      <c r="A28" s="34"/>
      <c r="B28" s="39"/>
      <c r="C28" s="34"/>
      <c r="D28" s="34"/>
      <c r="E28" s="34"/>
      <c r="F28" s="34"/>
      <c r="G28" s="34"/>
      <c r="H28" s="34"/>
      <c r="I28" s="34"/>
      <c r="J28" s="34"/>
      <c r="K28" s="34"/>
      <c r="L28" s="106"/>
      <c r="S28" s="34"/>
      <c r="T28" s="34"/>
      <c r="U28" s="34"/>
      <c r="V28" s="34"/>
      <c r="W28" s="34"/>
      <c r="X28" s="34"/>
      <c r="Y28" s="34"/>
      <c r="Z28" s="34"/>
      <c r="AA28" s="34"/>
      <c r="AB28" s="34"/>
      <c r="AC28" s="34"/>
      <c r="AD28" s="34"/>
      <c r="AE28" s="34"/>
    </row>
    <row r="29" spans="1:31" s="2" customFormat="1" ht="6.95" customHeight="1">
      <c r="A29" s="34"/>
      <c r="B29" s="39"/>
      <c r="C29" s="34"/>
      <c r="D29" s="112"/>
      <c r="E29" s="112"/>
      <c r="F29" s="112"/>
      <c r="G29" s="112"/>
      <c r="H29" s="112"/>
      <c r="I29" s="112"/>
      <c r="J29" s="112"/>
      <c r="K29" s="112"/>
      <c r="L29" s="106"/>
      <c r="S29" s="34"/>
      <c r="T29" s="34"/>
      <c r="U29" s="34"/>
      <c r="V29" s="34"/>
      <c r="W29" s="34"/>
      <c r="X29" s="34"/>
      <c r="Y29" s="34"/>
      <c r="Z29" s="34"/>
      <c r="AA29" s="34"/>
      <c r="AB29" s="34"/>
      <c r="AC29" s="34"/>
      <c r="AD29" s="34"/>
      <c r="AE29" s="34"/>
    </row>
    <row r="30" spans="1:31" s="2" customFormat="1" ht="25.35" customHeight="1">
      <c r="A30" s="34"/>
      <c r="B30" s="39"/>
      <c r="C30" s="34"/>
      <c r="D30" s="113" t="s">
        <v>40</v>
      </c>
      <c r="E30" s="34"/>
      <c r="F30" s="34"/>
      <c r="G30" s="34"/>
      <c r="H30" s="34"/>
      <c r="I30" s="34"/>
      <c r="J30" s="114">
        <f>ROUND(J84, 2)</f>
        <v>0</v>
      </c>
      <c r="K30" s="34"/>
      <c r="L30" s="106"/>
      <c r="S30" s="34"/>
      <c r="T30" s="34"/>
      <c r="U30" s="34"/>
      <c r="V30" s="34"/>
      <c r="W30" s="34"/>
      <c r="X30" s="34"/>
      <c r="Y30" s="34"/>
      <c r="Z30" s="34"/>
      <c r="AA30" s="34"/>
      <c r="AB30" s="34"/>
      <c r="AC30" s="34"/>
      <c r="AD30" s="34"/>
      <c r="AE30" s="34"/>
    </row>
    <row r="31" spans="1:31" s="2" customFormat="1" ht="6.95" customHeight="1">
      <c r="A31" s="34"/>
      <c r="B31" s="39"/>
      <c r="C31" s="34"/>
      <c r="D31" s="112"/>
      <c r="E31" s="112"/>
      <c r="F31" s="112"/>
      <c r="G31" s="112"/>
      <c r="H31" s="112"/>
      <c r="I31" s="112"/>
      <c r="J31" s="112"/>
      <c r="K31" s="112"/>
      <c r="L31" s="106"/>
      <c r="S31" s="34"/>
      <c r="T31" s="34"/>
      <c r="U31" s="34"/>
      <c r="V31" s="34"/>
      <c r="W31" s="34"/>
      <c r="X31" s="34"/>
      <c r="Y31" s="34"/>
      <c r="Z31" s="34"/>
      <c r="AA31" s="34"/>
      <c r="AB31" s="34"/>
      <c r="AC31" s="34"/>
      <c r="AD31" s="34"/>
      <c r="AE31" s="34"/>
    </row>
    <row r="32" spans="1:31" s="2" customFormat="1" ht="14.45" customHeight="1">
      <c r="A32" s="34"/>
      <c r="B32" s="39"/>
      <c r="C32" s="34"/>
      <c r="D32" s="34"/>
      <c r="E32" s="34"/>
      <c r="F32" s="115" t="s">
        <v>42</v>
      </c>
      <c r="G32" s="34"/>
      <c r="H32" s="34"/>
      <c r="I32" s="115" t="s">
        <v>41</v>
      </c>
      <c r="J32" s="115" t="s">
        <v>43</v>
      </c>
      <c r="K32" s="34"/>
      <c r="L32" s="106"/>
      <c r="S32" s="34"/>
      <c r="T32" s="34"/>
      <c r="U32" s="34"/>
      <c r="V32" s="34"/>
      <c r="W32" s="34"/>
      <c r="X32" s="34"/>
      <c r="Y32" s="34"/>
      <c r="Z32" s="34"/>
      <c r="AA32" s="34"/>
      <c r="AB32" s="34"/>
      <c r="AC32" s="34"/>
      <c r="AD32" s="34"/>
      <c r="AE32" s="34"/>
    </row>
    <row r="33" spans="1:31" s="2" customFormat="1" ht="14.45" customHeight="1">
      <c r="A33" s="34"/>
      <c r="B33" s="39"/>
      <c r="C33" s="34"/>
      <c r="D33" s="116" t="s">
        <v>44</v>
      </c>
      <c r="E33" s="105" t="s">
        <v>45</v>
      </c>
      <c r="F33" s="117">
        <f>ROUND((SUM(BE84:BE103)),  2)</f>
        <v>0</v>
      </c>
      <c r="G33" s="34"/>
      <c r="H33" s="34"/>
      <c r="I33" s="118">
        <v>0.21</v>
      </c>
      <c r="J33" s="117">
        <f>ROUND(((SUM(BE84:BE103))*I33),  2)</f>
        <v>0</v>
      </c>
      <c r="K33" s="34"/>
      <c r="L33" s="106"/>
      <c r="S33" s="34"/>
      <c r="T33" s="34"/>
      <c r="U33" s="34"/>
      <c r="V33" s="34"/>
      <c r="W33" s="34"/>
      <c r="X33" s="34"/>
      <c r="Y33" s="34"/>
      <c r="Z33" s="34"/>
      <c r="AA33" s="34"/>
      <c r="AB33" s="34"/>
      <c r="AC33" s="34"/>
      <c r="AD33" s="34"/>
      <c r="AE33" s="34"/>
    </row>
    <row r="34" spans="1:31" s="2" customFormat="1" ht="14.45" customHeight="1">
      <c r="A34" s="34"/>
      <c r="B34" s="39"/>
      <c r="C34" s="34"/>
      <c r="D34" s="34"/>
      <c r="E34" s="105" t="s">
        <v>46</v>
      </c>
      <c r="F34" s="117">
        <f>ROUND((SUM(BF84:BF103)),  2)</f>
        <v>0</v>
      </c>
      <c r="G34" s="34"/>
      <c r="H34" s="34"/>
      <c r="I34" s="118">
        <v>0.15</v>
      </c>
      <c r="J34" s="117">
        <f>ROUND(((SUM(BF84:BF103))*I34),  2)</f>
        <v>0</v>
      </c>
      <c r="K34" s="34"/>
      <c r="L34" s="106"/>
      <c r="S34" s="34"/>
      <c r="T34" s="34"/>
      <c r="U34" s="34"/>
      <c r="V34" s="34"/>
      <c r="W34" s="34"/>
      <c r="X34" s="34"/>
      <c r="Y34" s="34"/>
      <c r="Z34" s="34"/>
      <c r="AA34" s="34"/>
      <c r="AB34" s="34"/>
      <c r="AC34" s="34"/>
      <c r="AD34" s="34"/>
      <c r="AE34" s="34"/>
    </row>
    <row r="35" spans="1:31" s="2" customFormat="1" ht="14.45" hidden="1" customHeight="1">
      <c r="A35" s="34"/>
      <c r="B35" s="39"/>
      <c r="C35" s="34"/>
      <c r="D35" s="34"/>
      <c r="E35" s="105" t="s">
        <v>47</v>
      </c>
      <c r="F35" s="117">
        <f>ROUND((SUM(BG84:BG103)),  2)</f>
        <v>0</v>
      </c>
      <c r="G35" s="34"/>
      <c r="H35" s="34"/>
      <c r="I35" s="118">
        <v>0.21</v>
      </c>
      <c r="J35" s="117">
        <f>0</f>
        <v>0</v>
      </c>
      <c r="K35" s="34"/>
      <c r="L35" s="106"/>
      <c r="S35" s="34"/>
      <c r="T35" s="34"/>
      <c r="U35" s="34"/>
      <c r="V35" s="34"/>
      <c r="W35" s="34"/>
      <c r="X35" s="34"/>
      <c r="Y35" s="34"/>
      <c r="Z35" s="34"/>
      <c r="AA35" s="34"/>
      <c r="AB35" s="34"/>
      <c r="AC35" s="34"/>
      <c r="AD35" s="34"/>
      <c r="AE35" s="34"/>
    </row>
    <row r="36" spans="1:31" s="2" customFormat="1" ht="14.45" hidden="1" customHeight="1">
      <c r="A36" s="34"/>
      <c r="B36" s="39"/>
      <c r="C36" s="34"/>
      <c r="D36" s="34"/>
      <c r="E36" s="105" t="s">
        <v>48</v>
      </c>
      <c r="F36" s="117">
        <f>ROUND((SUM(BH84:BH103)),  2)</f>
        <v>0</v>
      </c>
      <c r="G36" s="34"/>
      <c r="H36" s="34"/>
      <c r="I36" s="118">
        <v>0.15</v>
      </c>
      <c r="J36" s="117">
        <f>0</f>
        <v>0</v>
      </c>
      <c r="K36" s="34"/>
      <c r="L36" s="106"/>
      <c r="S36" s="34"/>
      <c r="T36" s="34"/>
      <c r="U36" s="34"/>
      <c r="V36" s="34"/>
      <c r="W36" s="34"/>
      <c r="X36" s="34"/>
      <c r="Y36" s="34"/>
      <c r="Z36" s="34"/>
      <c r="AA36" s="34"/>
      <c r="AB36" s="34"/>
      <c r="AC36" s="34"/>
      <c r="AD36" s="34"/>
      <c r="AE36" s="34"/>
    </row>
    <row r="37" spans="1:31" s="2" customFormat="1" ht="14.45" hidden="1" customHeight="1">
      <c r="A37" s="34"/>
      <c r="B37" s="39"/>
      <c r="C37" s="34"/>
      <c r="D37" s="34"/>
      <c r="E37" s="105" t="s">
        <v>49</v>
      </c>
      <c r="F37" s="117">
        <f>ROUND((SUM(BI84:BI103)),  2)</f>
        <v>0</v>
      </c>
      <c r="G37" s="34"/>
      <c r="H37" s="34"/>
      <c r="I37" s="118">
        <v>0</v>
      </c>
      <c r="J37" s="117">
        <f>0</f>
        <v>0</v>
      </c>
      <c r="K37" s="34"/>
      <c r="L37" s="106"/>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106"/>
      <c r="S38" s="34"/>
      <c r="T38" s="34"/>
      <c r="U38" s="34"/>
      <c r="V38" s="34"/>
      <c r="W38" s="34"/>
      <c r="X38" s="34"/>
      <c r="Y38" s="34"/>
      <c r="Z38" s="34"/>
      <c r="AA38" s="34"/>
      <c r="AB38" s="34"/>
      <c r="AC38" s="34"/>
      <c r="AD38" s="34"/>
      <c r="AE38" s="34"/>
    </row>
    <row r="39" spans="1:31" s="2" customFormat="1" ht="25.35" customHeight="1">
      <c r="A39" s="34"/>
      <c r="B39" s="39"/>
      <c r="C39" s="119"/>
      <c r="D39" s="120" t="s">
        <v>50</v>
      </c>
      <c r="E39" s="121"/>
      <c r="F39" s="121"/>
      <c r="G39" s="122" t="s">
        <v>51</v>
      </c>
      <c r="H39" s="123" t="s">
        <v>52</v>
      </c>
      <c r="I39" s="121"/>
      <c r="J39" s="124">
        <f>SUM(J30:J37)</f>
        <v>0</v>
      </c>
      <c r="K39" s="125"/>
      <c r="L39" s="106"/>
      <c r="S39" s="34"/>
      <c r="T39" s="34"/>
      <c r="U39" s="34"/>
      <c r="V39" s="34"/>
      <c r="W39" s="34"/>
      <c r="X39" s="34"/>
      <c r="Y39" s="34"/>
      <c r="Z39" s="34"/>
      <c r="AA39" s="34"/>
      <c r="AB39" s="34"/>
      <c r="AC39" s="34"/>
      <c r="AD39" s="34"/>
      <c r="AE39" s="34"/>
    </row>
    <row r="40" spans="1:31" s="2" customFormat="1" ht="14.45" customHeight="1">
      <c r="A40" s="34"/>
      <c r="B40" s="126"/>
      <c r="C40" s="127"/>
      <c r="D40" s="127"/>
      <c r="E40" s="127"/>
      <c r="F40" s="127"/>
      <c r="G40" s="127"/>
      <c r="H40" s="127"/>
      <c r="I40" s="127"/>
      <c r="J40" s="127"/>
      <c r="K40" s="127"/>
      <c r="L40" s="106"/>
      <c r="S40" s="34"/>
      <c r="T40" s="34"/>
      <c r="U40" s="34"/>
      <c r="V40" s="34"/>
      <c r="W40" s="34"/>
      <c r="X40" s="34"/>
      <c r="Y40" s="34"/>
      <c r="Z40" s="34"/>
      <c r="AA40" s="34"/>
      <c r="AB40" s="34"/>
      <c r="AC40" s="34"/>
      <c r="AD40" s="34"/>
      <c r="AE40" s="34"/>
    </row>
    <row r="44" spans="1:31" s="2" customFormat="1" ht="6.95" customHeight="1">
      <c r="A44" s="34"/>
      <c r="B44" s="128"/>
      <c r="C44" s="129"/>
      <c r="D44" s="129"/>
      <c r="E44" s="129"/>
      <c r="F44" s="129"/>
      <c r="G44" s="129"/>
      <c r="H44" s="129"/>
      <c r="I44" s="129"/>
      <c r="J44" s="129"/>
      <c r="K44" s="129"/>
      <c r="L44" s="106"/>
      <c r="S44" s="34"/>
      <c r="T44" s="34"/>
      <c r="U44" s="34"/>
      <c r="V44" s="34"/>
      <c r="W44" s="34"/>
      <c r="X44" s="34"/>
      <c r="Y44" s="34"/>
      <c r="Z44" s="34"/>
      <c r="AA44" s="34"/>
      <c r="AB44" s="34"/>
      <c r="AC44" s="34"/>
      <c r="AD44" s="34"/>
      <c r="AE44" s="34"/>
    </row>
    <row r="45" spans="1:31" s="2" customFormat="1" ht="24.95" customHeight="1">
      <c r="A45" s="34"/>
      <c r="B45" s="35"/>
      <c r="C45" s="23" t="s">
        <v>105</v>
      </c>
      <c r="D45" s="36"/>
      <c r="E45" s="36"/>
      <c r="F45" s="36"/>
      <c r="G45" s="36"/>
      <c r="H45" s="36"/>
      <c r="I45" s="36"/>
      <c r="J45" s="36"/>
      <c r="K45" s="36"/>
      <c r="L45" s="106"/>
      <c r="S45" s="34"/>
      <c r="T45" s="34"/>
      <c r="U45" s="34"/>
      <c r="V45" s="34"/>
      <c r="W45" s="34"/>
      <c r="X45" s="34"/>
      <c r="Y45" s="34"/>
      <c r="Z45" s="34"/>
      <c r="AA45" s="34"/>
      <c r="AB45" s="34"/>
      <c r="AC45" s="34"/>
      <c r="AD45" s="34"/>
      <c r="AE45" s="34"/>
    </row>
    <row r="46" spans="1:31" s="2" customFormat="1" ht="6.95" customHeight="1">
      <c r="A46" s="34"/>
      <c r="B46" s="35"/>
      <c r="C46" s="36"/>
      <c r="D46" s="36"/>
      <c r="E46" s="36"/>
      <c r="F46" s="36"/>
      <c r="G46" s="36"/>
      <c r="H46" s="36"/>
      <c r="I46" s="36"/>
      <c r="J46" s="36"/>
      <c r="K46" s="36"/>
      <c r="L46" s="106"/>
      <c r="S46" s="34"/>
      <c r="T46" s="34"/>
      <c r="U46" s="34"/>
      <c r="V46" s="34"/>
      <c r="W46" s="34"/>
      <c r="X46" s="34"/>
      <c r="Y46" s="34"/>
      <c r="Z46" s="34"/>
      <c r="AA46" s="34"/>
      <c r="AB46" s="34"/>
      <c r="AC46" s="34"/>
      <c r="AD46" s="34"/>
      <c r="AE46" s="34"/>
    </row>
    <row r="47" spans="1:31" s="2" customFormat="1" ht="12" customHeight="1">
      <c r="A47" s="34"/>
      <c r="B47" s="35"/>
      <c r="C47" s="29" t="s">
        <v>15</v>
      </c>
      <c r="D47" s="36"/>
      <c r="E47" s="36"/>
      <c r="F47" s="36"/>
      <c r="G47" s="36"/>
      <c r="H47" s="36"/>
      <c r="I47" s="36"/>
      <c r="J47" s="36"/>
      <c r="K47" s="36"/>
      <c r="L47" s="106"/>
      <c r="S47" s="34"/>
      <c r="T47" s="34"/>
      <c r="U47" s="34"/>
      <c r="V47" s="34"/>
      <c r="W47" s="34"/>
      <c r="X47" s="34"/>
      <c r="Y47" s="34"/>
      <c r="Z47" s="34"/>
      <c r="AA47" s="34"/>
      <c r="AB47" s="34"/>
      <c r="AC47" s="34"/>
      <c r="AD47" s="34"/>
      <c r="AE47" s="34"/>
    </row>
    <row r="48" spans="1:31" s="2" customFormat="1" ht="16.5" customHeight="1">
      <c r="A48" s="34"/>
      <c r="B48" s="35"/>
      <c r="C48" s="36"/>
      <c r="D48" s="36"/>
      <c r="E48" s="279" t="str">
        <f>E7</f>
        <v>Dochlazení administrativních prostor ČNB - DP08 = E1P6 + E1P7</v>
      </c>
      <c r="F48" s="280"/>
      <c r="G48" s="280"/>
      <c r="H48" s="280"/>
      <c r="I48" s="36"/>
      <c r="J48" s="36"/>
      <c r="K48" s="36"/>
      <c r="L48" s="106"/>
      <c r="S48" s="34"/>
      <c r="T48" s="34"/>
      <c r="U48" s="34"/>
      <c r="V48" s="34"/>
      <c r="W48" s="34"/>
      <c r="X48" s="34"/>
      <c r="Y48" s="34"/>
      <c r="Z48" s="34"/>
      <c r="AA48" s="34"/>
      <c r="AB48" s="34"/>
      <c r="AC48" s="34"/>
      <c r="AD48" s="34"/>
      <c r="AE48" s="34"/>
    </row>
    <row r="49" spans="1:47" s="2" customFormat="1" ht="12" customHeight="1">
      <c r="A49" s="34"/>
      <c r="B49" s="35"/>
      <c r="C49" s="29" t="s">
        <v>101</v>
      </c>
      <c r="D49" s="36"/>
      <c r="E49" s="36"/>
      <c r="F49" s="36"/>
      <c r="G49" s="36"/>
      <c r="H49" s="36"/>
      <c r="I49" s="36"/>
      <c r="J49" s="36"/>
      <c r="K49" s="36"/>
      <c r="L49" s="106"/>
      <c r="S49" s="34"/>
      <c r="T49" s="34"/>
      <c r="U49" s="34"/>
      <c r="V49" s="34"/>
      <c r="W49" s="34"/>
      <c r="X49" s="34"/>
      <c r="Y49" s="34"/>
      <c r="Z49" s="34"/>
      <c r="AA49" s="34"/>
      <c r="AB49" s="34"/>
      <c r="AC49" s="34"/>
      <c r="AD49" s="34"/>
      <c r="AE49" s="34"/>
    </row>
    <row r="50" spans="1:47" s="2" customFormat="1" ht="16.5" customHeight="1">
      <c r="A50" s="34"/>
      <c r="B50" s="35"/>
      <c r="C50" s="36"/>
      <c r="D50" s="36"/>
      <c r="E50" s="258" t="str">
        <f>E9</f>
        <v>D1.4.6 - Stínění - DP08</v>
      </c>
      <c r="F50" s="278"/>
      <c r="G50" s="278"/>
      <c r="H50" s="278"/>
      <c r="I50" s="36"/>
      <c r="J50" s="36"/>
      <c r="K50" s="36"/>
      <c r="L50" s="106"/>
      <c r="S50" s="34"/>
      <c r="T50" s="34"/>
      <c r="U50" s="34"/>
      <c r="V50" s="34"/>
      <c r="W50" s="34"/>
      <c r="X50" s="34"/>
      <c r="Y50" s="34"/>
      <c r="Z50" s="34"/>
      <c r="AA50" s="34"/>
      <c r="AB50" s="34"/>
      <c r="AC50" s="34"/>
      <c r="AD50" s="34"/>
      <c r="AE50" s="34"/>
    </row>
    <row r="51" spans="1:47" s="2" customFormat="1" ht="6.95" customHeight="1">
      <c r="A51" s="34"/>
      <c r="B51" s="35"/>
      <c r="C51" s="36"/>
      <c r="D51" s="36"/>
      <c r="E51" s="36"/>
      <c r="F51" s="36"/>
      <c r="G51" s="36"/>
      <c r="H51" s="36"/>
      <c r="I51" s="36"/>
      <c r="J51" s="36"/>
      <c r="K51" s="36"/>
      <c r="L51" s="106"/>
      <c r="S51" s="34"/>
      <c r="T51" s="34"/>
      <c r="U51" s="34"/>
      <c r="V51" s="34"/>
      <c r="W51" s="34"/>
      <c r="X51" s="34"/>
      <c r="Y51" s="34"/>
      <c r="Z51" s="34"/>
      <c r="AA51" s="34"/>
      <c r="AB51" s="34"/>
      <c r="AC51" s="34"/>
      <c r="AD51" s="34"/>
      <c r="AE51" s="34"/>
    </row>
    <row r="52" spans="1:47" s="2" customFormat="1" ht="12" customHeight="1">
      <c r="A52" s="34"/>
      <c r="B52" s="35"/>
      <c r="C52" s="29" t="s">
        <v>20</v>
      </c>
      <c r="D52" s="36"/>
      <c r="E52" s="36"/>
      <c r="F52" s="27" t="str">
        <f>F12</f>
        <v>Česká národní banka, Na příkopě 864/28, 110 00 Pra</v>
      </c>
      <c r="G52" s="36"/>
      <c r="H52" s="36"/>
      <c r="I52" s="29" t="s">
        <v>22</v>
      </c>
      <c r="J52" s="59" t="str">
        <f>IF(J12="","",J12)</f>
        <v>1. 5. 2023</v>
      </c>
      <c r="K52" s="36"/>
      <c r="L52" s="106"/>
      <c r="S52" s="34"/>
      <c r="T52" s="34"/>
      <c r="U52" s="34"/>
      <c r="V52" s="34"/>
      <c r="W52" s="34"/>
      <c r="X52" s="34"/>
      <c r="Y52" s="34"/>
      <c r="Z52" s="34"/>
      <c r="AA52" s="34"/>
      <c r="AB52" s="34"/>
      <c r="AC52" s="34"/>
      <c r="AD52" s="34"/>
      <c r="AE52" s="34"/>
    </row>
    <row r="53" spans="1:47" s="2" customFormat="1" ht="6.95" customHeight="1">
      <c r="A53" s="34"/>
      <c r="B53" s="35"/>
      <c r="C53" s="36"/>
      <c r="D53" s="36"/>
      <c r="E53" s="36"/>
      <c r="F53" s="36"/>
      <c r="G53" s="36"/>
      <c r="H53" s="36"/>
      <c r="I53" s="36"/>
      <c r="J53" s="36"/>
      <c r="K53" s="36"/>
      <c r="L53" s="106"/>
      <c r="S53" s="34"/>
      <c r="T53" s="34"/>
      <c r="U53" s="34"/>
      <c r="V53" s="34"/>
      <c r="W53" s="34"/>
      <c r="X53" s="34"/>
      <c r="Y53" s="34"/>
      <c r="Z53" s="34"/>
      <c r="AA53" s="34"/>
      <c r="AB53" s="34"/>
      <c r="AC53" s="34"/>
      <c r="AD53" s="34"/>
      <c r="AE53" s="34"/>
    </row>
    <row r="54" spans="1:47" s="2" customFormat="1" ht="15.2" customHeight="1">
      <c r="A54" s="34"/>
      <c r="B54" s="35"/>
      <c r="C54" s="29" t="s">
        <v>24</v>
      </c>
      <c r="D54" s="36"/>
      <c r="E54" s="36"/>
      <c r="F54" s="27" t="str">
        <f>E15</f>
        <v>ČESKÁ NÁRODNÍ BANKA</v>
      </c>
      <c r="G54" s="36"/>
      <c r="H54" s="36"/>
      <c r="I54" s="29" t="s">
        <v>32</v>
      </c>
      <c r="J54" s="32" t="str">
        <f>E21</f>
        <v>Bohemik s.r.o.</v>
      </c>
      <c r="K54" s="36"/>
      <c r="L54" s="106"/>
      <c r="S54" s="34"/>
      <c r="T54" s="34"/>
      <c r="U54" s="34"/>
      <c r="V54" s="34"/>
      <c r="W54" s="34"/>
      <c r="X54" s="34"/>
      <c r="Y54" s="34"/>
      <c r="Z54" s="34"/>
      <c r="AA54" s="34"/>
      <c r="AB54" s="34"/>
      <c r="AC54" s="34"/>
      <c r="AD54" s="34"/>
      <c r="AE54" s="34"/>
    </row>
    <row r="55" spans="1:47" s="2" customFormat="1" ht="25.7" customHeight="1">
      <c r="A55" s="34"/>
      <c r="B55" s="35"/>
      <c r="C55" s="29" t="s">
        <v>30</v>
      </c>
      <c r="D55" s="36"/>
      <c r="E55" s="36"/>
      <c r="F55" s="27" t="str">
        <f>IF(E18="","",E18)</f>
        <v>Vyplň údaj</v>
      </c>
      <c r="G55" s="36"/>
      <c r="H55" s="36"/>
      <c r="I55" s="29" t="s">
        <v>37</v>
      </c>
      <c r="J55" s="32" t="str">
        <f>E24</f>
        <v>Tadeáš Pech, B.Hudová</v>
      </c>
      <c r="K55" s="36"/>
      <c r="L55" s="106"/>
      <c r="S55" s="34"/>
      <c r="T55" s="34"/>
      <c r="U55" s="34"/>
      <c r="V55" s="34"/>
      <c r="W55" s="34"/>
      <c r="X55" s="34"/>
      <c r="Y55" s="34"/>
      <c r="Z55" s="34"/>
      <c r="AA55" s="34"/>
      <c r="AB55" s="34"/>
      <c r="AC55" s="34"/>
      <c r="AD55" s="34"/>
      <c r="AE55" s="34"/>
    </row>
    <row r="56" spans="1:47" s="2" customFormat="1" ht="10.35" customHeight="1">
      <c r="A56" s="34"/>
      <c r="B56" s="35"/>
      <c r="C56" s="36"/>
      <c r="D56" s="36"/>
      <c r="E56" s="36"/>
      <c r="F56" s="36"/>
      <c r="G56" s="36"/>
      <c r="H56" s="36"/>
      <c r="I56" s="36"/>
      <c r="J56" s="36"/>
      <c r="K56" s="36"/>
      <c r="L56" s="106"/>
      <c r="S56" s="34"/>
      <c r="T56" s="34"/>
      <c r="U56" s="34"/>
      <c r="V56" s="34"/>
      <c r="W56" s="34"/>
      <c r="X56" s="34"/>
      <c r="Y56" s="34"/>
      <c r="Z56" s="34"/>
      <c r="AA56" s="34"/>
      <c r="AB56" s="34"/>
      <c r="AC56" s="34"/>
      <c r="AD56" s="34"/>
      <c r="AE56" s="34"/>
    </row>
    <row r="57" spans="1:47" s="2" customFormat="1" ht="29.25" customHeight="1">
      <c r="A57" s="34"/>
      <c r="B57" s="35"/>
      <c r="C57" s="130" t="s">
        <v>106</v>
      </c>
      <c r="D57" s="131"/>
      <c r="E57" s="131"/>
      <c r="F57" s="131"/>
      <c r="G57" s="131"/>
      <c r="H57" s="131"/>
      <c r="I57" s="131"/>
      <c r="J57" s="132" t="s">
        <v>107</v>
      </c>
      <c r="K57" s="131"/>
      <c r="L57" s="106"/>
      <c r="S57" s="34"/>
      <c r="T57" s="34"/>
      <c r="U57" s="34"/>
      <c r="V57" s="34"/>
      <c r="W57" s="34"/>
      <c r="X57" s="34"/>
      <c r="Y57" s="34"/>
      <c r="Z57" s="34"/>
      <c r="AA57" s="34"/>
      <c r="AB57" s="34"/>
      <c r="AC57" s="34"/>
      <c r="AD57" s="34"/>
      <c r="AE57" s="34"/>
    </row>
    <row r="58" spans="1:47" s="2" customFormat="1" ht="10.35" customHeight="1">
      <c r="A58" s="34"/>
      <c r="B58" s="35"/>
      <c r="C58" s="36"/>
      <c r="D58" s="36"/>
      <c r="E58" s="36"/>
      <c r="F58" s="36"/>
      <c r="G58" s="36"/>
      <c r="H58" s="36"/>
      <c r="I58" s="36"/>
      <c r="J58" s="36"/>
      <c r="K58" s="36"/>
      <c r="L58" s="106"/>
      <c r="S58" s="34"/>
      <c r="T58" s="34"/>
      <c r="U58" s="34"/>
      <c r="V58" s="34"/>
      <c r="W58" s="34"/>
      <c r="X58" s="34"/>
      <c r="Y58" s="34"/>
      <c r="Z58" s="34"/>
      <c r="AA58" s="34"/>
      <c r="AB58" s="34"/>
      <c r="AC58" s="34"/>
      <c r="AD58" s="34"/>
      <c r="AE58" s="34"/>
    </row>
    <row r="59" spans="1:47" s="2" customFormat="1" ht="22.9" customHeight="1">
      <c r="A59" s="34"/>
      <c r="B59" s="35"/>
      <c r="C59" s="133" t="s">
        <v>72</v>
      </c>
      <c r="D59" s="36"/>
      <c r="E59" s="36"/>
      <c r="F59" s="36"/>
      <c r="G59" s="36"/>
      <c r="H59" s="36"/>
      <c r="I59" s="36"/>
      <c r="J59" s="77">
        <f>J84</f>
        <v>0</v>
      </c>
      <c r="K59" s="36"/>
      <c r="L59" s="106"/>
      <c r="S59" s="34"/>
      <c r="T59" s="34"/>
      <c r="U59" s="34"/>
      <c r="V59" s="34"/>
      <c r="W59" s="34"/>
      <c r="X59" s="34"/>
      <c r="Y59" s="34"/>
      <c r="Z59" s="34"/>
      <c r="AA59" s="34"/>
      <c r="AB59" s="34"/>
      <c r="AC59" s="34"/>
      <c r="AD59" s="34"/>
      <c r="AE59" s="34"/>
      <c r="AU59" s="17" t="s">
        <v>108</v>
      </c>
    </row>
    <row r="60" spans="1:47" s="9" customFormat="1" ht="24.95" customHeight="1">
      <c r="B60" s="134"/>
      <c r="C60" s="135"/>
      <c r="D60" s="136" t="s">
        <v>115</v>
      </c>
      <c r="E60" s="137"/>
      <c r="F60" s="137"/>
      <c r="G60" s="137"/>
      <c r="H60" s="137"/>
      <c r="I60" s="137"/>
      <c r="J60" s="138">
        <f>J85</f>
        <v>0</v>
      </c>
      <c r="K60" s="135"/>
      <c r="L60" s="139"/>
    </row>
    <row r="61" spans="1:47" s="10" customFormat="1" ht="19.899999999999999" customHeight="1">
      <c r="B61" s="140"/>
      <c r="C61" s="141"/>
      <c r="D61" s="142" t="s">
        <v>1037</v>
      </c>
      <c r="E61" s="143"/>
      <c r="F61" s="143"/>
      <c r="G61" s="143"/>
      <c r="H61" s="143"/>
      <c r="I61" s="143"/>
      <c r="J61" s="144">
        <f>J86</f>
        <v>0</v>
      </c>
      <c r="K61" s="141"/>
      <c r="L61" s="145"/>
    </row>
    <row r="62" spans="1:47" s="9" customFormat="1" ht="24.95" customHeight="1">
      <c r="B62" s="134"/>
      <c r="C62" s="135"/>
      <c r="D62" s="136" t="s">
        <v>123</v>
      </c>
      <c r="E62" s="137"/>
      <c r="F62" s="137"/>
      <c r="G62" s="137"/>
      <c r="H62" s="137"/>
      <c r="I62" s="137"/>
      <c r="J62" s="138">
        <f>J95</f>
        <v>0</v>
      </c>
      <c r="K62" s="135"/>
      <c r="L62" s="139"/>
    </row>
    <row r="63" spans="1:47" s="10" customFormat="1" ht="19.899999999999999" customHeight="1">
      <c r="B63" s="140"/>
      <c r="C63" s="141"/>
      <c r="D63" s="142" t="s">
        <v>124</v>
      </c>
      <c r="E63" s="143"/>
      <c r="F63" s="143"/>
      <c r="G63" s="143"/>
      <c r="H63" s="143"/>
      <c r="I63" s="143"/>
      <c r="J63" s="144">
        <f>J96</f>
        <v>0</v>
      </c>
      <c r="K63" s="141"/>
      <c r="L63" s="145"/>
    </row>
    <row r="64" spans="1:47" s="10" customFormat="1" ht="19.899999999999999" customHeight="1">
      <c r="B64" s="140"/>
      <c r="C64" s="141"/>
      <c r="D64" s="142" t="s">
        <v>128</v>
      </c>
      <c r="E64" s="143"/>
      <c r="F64" s="143"/>
      <c r="G64" s="143"/>
      <c r="H64" s="143"/>
      <c r="I64" s="143"/>
      <c r="J64" s="144">
        <f>J101</f>
        <v>0</v>
      </c>
      <c r="K64" s="141"/>
      <c r="L64" s="145"/>
    </row>
    <row r="65" spans="1:31" s="2" customFormat="1" ht="21.75" customHeight="1">
      <c r="A65" s="34"/>
      <c r="B65" s="35"/>
      <c r="C65" s="36"/>
      <c r="D65" s="36"/>
      <c r="E65" s="36"/>
      <c r="F65" s="36"/>
      <c r="G65" s="36"/>
      <c r="H65" s="36"/>
      <c r="I65" s="36"/>
      <c r="J65" s="36"/>
      <c r="K65" s="36"/>
      <c r="L65" s="106"/>
      <c r="S65" s="34"/>
      <c r="T65" s="34"/>
      <c r="U65" s="34"/>
      <c r="V65" s="34"/>
      <c r="W65" s="34"/>
      <c r="X65" s="34"/>
      <c r="Y65" s="34"/>
      <c r="Z65" s="34"/>
      <c r="AA65" s="34"/>
      <c r="AB65" s="34"/>
      <c r="AC65" s="34"/>
      <c r="AD65" s="34"/>
      <c r="AE65" s="34"/>
    </row>
    <row r="66" spans="1:31" s="2" customFormat="1" ht="6.95" customHeight="1">
      <c r="A66" s="34"/>
      <c r="B66" s="47"/>
      <c r="C66" s="48"/>
      <c r="D66" s="48"/>
      <c r="E66" s="48"/>
      <c r="F66" s="48"/>
      <c r="G66" s="48"/>
      <c r="H66" s="48"/>
      <c r="I66" s="48"/>
      <c r="J66" s="48"/>
      <c r="K66" s="48"/>
      <c r="L66" s="106"/>
      <c r="S66" s="34"/>
      <c r="T66" s="34"/>
      <c r="U66" s="34"/>
      <c r="V66" s="34"/>
      <c r="W66" s="34"/>
      <c r="X66" s="34"/>
      <c r="Y66" s="34"/>
      <c r="Z66" s="34"/>
      <c r="AA66" s="34"/>
      <c r="AB66" s="34"/>
      <c r="AC66" s="34"/>
      <c r="AD66" s="34"/>
      <c r="AE66" s="34"/>
    </row>
    <row r="70" spans="1:31" s="2" customFormat="1" ht="6.95" customHeight="1">
      <c r="A70" s="34"/>
      <c r="B70" s="49"/>
      <c r="C70" s="50"/>
      <c r="D70" s="50"/>
      <c r="E70" s="50"/>
      <c r="F70" s="50"/>
      <c r="G70" s="50"/>
      <c r="H70" s="50"/>
      <c r="I70" s="50"/>
      <c r="J70" s="50"/>
      <c r="K70" s="50"/>
      <c r="L70" s="106"/>
      <c r="S70" s="34"/>
      <c r="T70" s="34"/>
      <c r="U70" s="34"/>
      <c r="V70" s="34"/>
      <c r="W70" s="34"/>
      <c r="X70" s="34"/>
      <c r="Y70" s="34"/>
      <c r="Z70" s="34"/>
      <c r="AA70" s="34"/>
      <c r="AB70" s="34"/>
      <c r="AC70" s="34"/>
      <c r="AD70" s="34"/>
      <c r="AE70" s="34"/>
    </row>
    <row r="71" spans="1:31" s="2" customFormat="1" ht="24.95" customHeight="1">
      <c r="A71" s="34"/>
      <c r="B71" s="35"/>
      <c r="C71" s="23" t="s">
        <v>129</v>
      </c>
      <c r="D71" s="36"/>
      <c r="E71" s="36"/>
      <c r="F71" s="36"/>
      <c r="G71" s="36"/>
      <c r="H71" s="36"/>
      <c r="I71" s="36"/>
      <c r="J71" s="36"/>
      <c r="K71" s="36"/>
      <c r="L71" s="106"/>
      <c r="S71" s="34"/>
      <c r="T71" s="34"/>
      <c r="U71" s="34"/>
      <c r="V71" s="34"/>
      <c r="W71" s="34"/>
      <c r="X71" s="34"/>
      <c r="Y71" s="34"/>
      <c r="Z71" s="34"/>
      <c r="AA71" s="34"/>
      <c r="AB71" s="34"/>
      <c r="AC71" s="34"/>
      <c r="AD71" s="34"/>
      <c r="AE71" s="34"/>
    </row>
    <row r="72" spans="1:31" s="2" customFormat="1" ht="6.95" customHeight="1">
      <c r="A72" s="34"/>
      <c r="B72" s="35"/>
      <c r="C72" s="36"/>
      <c r="D72" s="36"/>
      <c r="E72" s="36"/>
      <c r="F72" s="36"/>
      <c r="G72" s="36"/>
      <c r="H72" s="36"/>
      <c r="I72" s="36"/>
      <c r="J72" s="36"/>
      <c r="K72" s="36"/>
      <c r="L72" s="106"/>
      <c r="S72" s="34"/>
      <c r="T72" s="34"/>
      <c r="U72" s="34"/>
      <c r="V72" s="34"/>
      <c r="W72" s="34"/>
      <c r="X72" s="34"/>
      <c r="Y72" s="34"/>
      <c r="Z72" s="34"/>
      <c r="AA72" s="34"/>
      <c r="AB72" s="34"/>
      <c r="AC72" s="34"/>
      <c r="AD72" s="34"/>
      <c r="AE72" s="34"/>
    </row>
    <row r="73" spans="1:31" s="2" customFormat="1" ht="12" customHeight="1">
      <c r="A73" s="34"/>
      <c r="B73" s="35"/>
      <c r="C73" s="29" t="s">
        <v>15</v>
      </c>
      <c r="D73" s="36"/>
      <c r="E73" s="36"/>
      <c r="F73" s="36"/>
      <c r="G73" s="36"/>
      <c r="H73" s="36"/>
      <c r="I73" s="36"/>
      <c r="J73" s="36"/>
      <c r="K73" s="36"/>
      <c r="L73" s="106"/>
      <c r="S73" s="34"/>
      <c r="T73" s="34"/>
      <c r="U73" s="34"/>
      <c r="V73" s="34"/>
      <c r="W73" s="34"/>
      <c r="X73" s="34"/>
      <c r="Y73" s="34"/>
      <c r="Z73" s="34"/>
      <c r="AA73" s="34"/>
      <c r="AB73" s="34"/>
      <c r="AC73" s="34"/>
      <c r="AD73" s="34"/>
      <c r="AE73" s="34"/>
    </row>
    <row r="74" spans="1:31" s="2" customFormat="1" ht="16.5" customHeight="1">
      <c r="A74" s="34"/>
      <c r="B74" s="35"/>
      <c r="C74" s="36"/>
      <c r="D74" s="36"/>
      <c r="E74" s="279" t="str">
        <f>E7</f>
        <v>Dochlazení administrativních prostor ČNB - DP08 = E1P6 + E1P7</v>
      </c>
      <c r="F74" s="280"/>
      <c r="G74" s="280"/>
      <c r="H74" s="280"/>
      <c r="I74" s="36"/>
      <c r="J74" s="36"/>
      <c r="K74" s="36"/>
      <c r="L74" s="106"/>
      <c r="S74" s="34"/>
      <c r="T74" s="34"/>
      <c r="U74" s="34"/>
      <c r="V74" s="34"/>
      <c r="W74" s="34"/>
      <c r="X74" s="34"/>
      <c r="Y74" s="34"/>
      <c r="Z74" s="34"/>
      <c r="AA74" s="34"/>
      <c r="AB74" s="34"/>
      <c r="AC74" s="34"/>
      <c r="AD74" s="34"/>
      <c r="AE74" s="34"/>
    </row>
    <row r="75" spans="1:31" s="2" customFormat="1" ht="12" customHeight="1">
      <c r="A75" s="34"/>
      <c r="B75" s="35"/>
      <c r="C75" s="29" t="s">
        <v>101</v>
      </c>
      <c r="D75" s="36"/>
      <c r="E75" s="36"/>
      <c r="F75" s="36"/>
      <c r="G75" s="36"/>
      <c r="H75" s="36"/>
      <c r="I75" s="36"/>
      <c r="J75" s="36"/>
      <c r="K75" s="36"/>
      <c r="L75" s="106"/>
      <c r="S75" s="34"/>
      <c r="T75" s="34"/>
      <c r="U75" s="34"/>
      <c r="V75" s="34"/>
      <c r="W75" s="34"/>
      <c r="X75" s="34"/>
      <c r="Y75" s="34"/>
      <c r="Z75" s="34"/>
      <c r="AA75" s="34"/>
      <c r="AB75" s="34"/>
      <c r="AC75" s="34"/>
      <c r="AD75" s="34"/>
      <c r="AE75" s="34"/>
    </row>
    <row r="76" spans="1:31" s="2" customFormat="1" ht="16.5" customHeight="1">
      <c r="A76" s="34"/>
      <c r="B76" s="35"/>
      <c r="C76" s="36"/>
      <c r="D76" s="36"/>
      <c r="E76" s="258" t="str">
        <f>E9</f>
        <v>D1.4.6 - Stínění - DP08</v>
      </c>
      <c r="F76" s="278"/>
      <c r="G76" s="278"/>
      <c r="H76" s="278"/>
      <c r="I76" s="36"/>
      <c r="J76" s="36"/>
      <c r="K76" s="36"/>
      <c r="L76" s="106"/>
      <c r="S76" s="34"/>
      <c r="T76" s="34"/>
      <c r="U76" s="34"/>
      <c r="V76" s="34"/>
      <c r="W76" s="34"/>
      <c r="X76" s="34"/>
      <c r="Y76" s="34"/>
      <c r="Z76" s="34"/>
      <c r="AA76" s="34"/>
      <c r="AB76" s="34"/>
      <c r="AC76" s="34"/>
      <c r="AD76" s="34"/>
      <c r="AE76" s="34"/>
    </row>
    <row r="77" spans="1:31" s="2" customFormat="1" ht="6.95" customHeight="1">
      <c r="A77" s="34"/>
      <c r="B77" s="35"/>
      <c r="C77" s="36"/>
      <c r="D77" s="36"/>
      <c r="E77" s="36"/>
      <c r="F77" s="36"/>
      <c r="G77" s="36"/>
      <c r="H77" s="36"/>
      <c r="I77" s="36"/>
      <c r="J77" s="36"/>
      <c r="K77" s="36"/>
      <c r="L77" s="106"/>
      <c r="S77" s="34"/>
      <c r="T77" s="34"/>
      <c r="U77" s="34"/>
      <c r="V77" s="34"/>
      <c r="W77" s="34"/>
      <c r="X77" s="34"/>
      <c r="Y77" s="34"/>
      <c r="Z77" s="34"/>
      <c r="AA77" s="34"/>
      <c r="AB77" s="34"/>
      <c r="AC77" s="34"/>
      <c r="AD77" s="34"/>
      <c r="AE77" s="34"/>
    </row>
    <row r="78" spans="1:31" s="2" customFormat="1" ht="12" customHeight="1">
      <c r="A78" s="34"/>
      <c r="B78" s="35"/>
      <c r="C78" s="29" t="s">
        <v>20</v>
      </c>
      <c r="D78" s="36"/>
      <c r="E78" s="36"/>
      <c r="F78" s="27" t="str">
        <f>F12</f>
        <v>Česká národní banka, Na příkopě 864/28, 110 00 Pra</v>
      </c>
      <c r="G78" s="36"/>
      <c r="H78" s="36"/>
      <c r="I78" s="29" t="s">
        <v>22</v>
      </c>
      <c r="J78" s="59" t="str">
        <f>IF(J12="","",J12)</f>
        <v>1. 5. 2023</v>
      </c>
      <c r="K78" s="36"/>
      <c r="L78" s="106"/>
      <c r="S78" s="34"/>
      <c r="T78" s="34"/>
      <c r="U78" s="34"/>
      <c r="V78" s="34"/>
      <c r="W78" s="34"/>
      <c r="X78" s="34"/>
      <c r="Y78" s="34"/>
      <c r="Z78" s="34"/>
      <c r="AA78" s="34"/>
      <c r="AB78" s="34"/>
      <c r="AC78" s="34"/>
      <c r="AD78" s="34"/>
      <c r="AE78" s="34"/>
    </row>
    <row r="79" spans="1:31" s="2" customFormat="1" ht="6.95" customHeight="1">
      <c r="A79" s="34"/>
      <c r="B79" s="35"/>
      <c r="C79" s="36"/>
      <c r="D79" s="36"/>
      <c r="E79" s="36"/>
      <c r="F79" s="36"/>
      <c r="G79" s="36"/>
      <c r="H79" s="36"/>
      <c r="I79" s="36"/>
      <c r="J79" s="36"/>
      <c r="K79" s="36"/>
      <c r="L79" s="106"/>
      <c r="S79" s="34"/>
      <c r="T79" s="34"/>
      <c r="U79" s="34"/>
      <c r="V79" s="34"/>
      <c r="W79" s="34"/>
      <c r="X79" s="34"/>
      <c r="Y79" s="34"/>
      <c r="Z79" s="34"/>
      <c r="AA79" s="34"/>
      <c r="AB79" s="34"/>
      <c r="AC79" s="34"/>
      <c r="AD79" s="34"/>
      <c r="AE79" s="34"/>
    </row>
    <row r="80" spans="1:31" s="2" customFormat="1" ht="15.2" customHeight="1">
      <c r="A80" s="34"/>
      <c r="B80" s="35"/>
      <c r="C80" s="29" t="s">
        <v>24</v>
      </c>
      <c r="D80" s="36"/>
      <c r="E80" s="36"/>
      <c r="F80" s="27" t="str">
        <f>E15</f>
        <v>ČESKÁ NÁRODNÍ BANKA</v>
      </c>
      <c r="G80" s="36"/>
      <c r="H80" s="36"/>
      <c r="I80" s="29" t="s">
        <v>32</v>
      </c>
      <c r="J80" s="32" t="str">
        <f>E21</f>
        <v>Bohemik s.r.o.</v>
      </c>
      <c r="K80" s="36"/>
      <c r="L80" s="106"/>
      <c r="S80" s="34"/>
      <c r="T80" s="34"/>
      <c r="U80" s="34"/>
      <c r="V80" s="34"/>
      <c r="W80" s="34"/>
      <c r="X80" s="34"/>
      <c r="Y80" s="34"/>
      <c r="Z80" s="34"/>
      <c r="AA80" s="34"/>
      <c r="AB80" s="34"/>
      <c r="AC80" s="34"/>
      <c r="AD80" s="34"/>
      <c r="AE80" s="34"/>
    </row>
    <row r="81" spans="1:65" s="2" customFormat="1" ht="25.7" customHeight="1">
      <c r="A81" s="34"/>
      <c r="B81" s="35"/>
      <c r="C81" s="29" t="s">
        <v>30</v>
      </c>
      <c r="D81" s="36"/>
      <c r="E81" s="36"/>
      <c r="F81" s="27" t="str">
        <f>IF(E18="","",E18)</f>
        <v>Vyplň údaj</v>
      </c>
      <c r="G81" s="36"/>
      <c r="H81" s="36"/>
      <c r="I81" s="29" t="s">
        <v>37</v>
      </c>
      <c r="J81" s="32" t="str">
        <f>E24</f>
        <v>Tadeáš Pech, B.Hudová</v>
      </c>
      <c r="K81" s="36"/>
      <c r="L81" s="106"/>
      <c r="S81" s="34"/>
      <c r="T81" s="34"/>
      <c r="U81" s="34"/>
      <c r="V81" s="34"/>
      <c r="W81" s="34"/>
      <c r="X81" s="34"/>
      <c r="Y81" s="34"/>
      <c r="Z81" s="34"/>
      <c r="AA81" s="34"/>
      <c r="AB81" s="34"/>
      <c r="AC81" s="34"/>
      <c r="AD81" s="34"/>
      <c r="AE81" s="34"/>
    </row>
    <row r="82" spans="1:65" s="2" customFormat="1" ht="10.35" customHeight="1">
      <c r="A82" s="34"/>
      <c r="B82" s="35"/>
      <c r="C82" s="36"/>
      <c r="D82" s="36"/>
      <c r="E82" s="36"/>
      <c r="F82" s="36"/>
      <c r="G82" s="36"/>
      <c r="H82" s="36"/>
      <c r="I82" s="36"/>
      <c r="J82" s="36"/>
      <c r="K82" s="36"/>
      <c r="L82" s="106"/>
      <c r="S82" s="34"/>
      <c r="T82" s="34"/>
      <c r="U82" s="34"/>
      <c r="V82" s="34"/>
      <c r="W82" s="34"/>
      <c r="X82" s="34"/>
      <c r="Y82" s="34"/>
      <c r="Z82" s="34"/>
      <c r="AA82" s="34"/>
      <c r="AB82" s="34"/>
      <c r="AC82" s="34"/>
      <c r="AD82" s="34"/>
      <c r="AE82" s="34"/>
    </row>
    <row r="83" spans="1:65" s="11" customFormat="1" ht="29.25" customHeight="1">
      <c r="A83" s="146"/>
      <c r="B83" s="147"/>
      <c r="C83" s="148" t="s">
        <v>130</v>
      </c>
      <c r="D83" s="149" t="s">
        <v>59</v>
      </c>
      <c r="E83" s="149" t="s">
        <v>55</v>
      </c>
      <c r="F83" s="149" t="s">
        <v>56</v>
      </c>
      <c r="G83" s="149" t="s">
        <v>131</v>
      </c>
      <c r="H83" s="149" t="s">
        <v>132</v>
      </c>
      <c r="I83" s="149" t="s">
        <v>133</v>
      </c>
      <c r="J83" s="149" t="s">
        <v>107</v>
      </c>
      <c r="K83" s="150" t="s">
        <v>134</v>
      </c>
      <c r="L83" s="151"/>
      <c r="M83" s="68" t="s">
        <v>18</v>
      </c>
      <c r="N83" s="69" t="s">
        <v>44</v>
      </c>
      <c r="O83" s="69" t="s">
        <v>135</v>
      </c>
      <c r="P83" s="69" t="s">
        <v>136</v>
      </c>
      <c r="Q83" s="69" t="s">
        <v>137</v>
      </c>
      <c r="R83" s="69" t="s">
        <v>138</v>
      </c>
      <c r="S83" s="69" t="s">
        <v>139</v>
      </c>
      <c r="T83" s="70" t="s">
        <v>140</v>
      </c>
      <c r="U83" s="146"/>
      <c r="V83" s="146"/>
      <c r="W83" s="146"/>
      <c r="X83" s="146"/>
      <c r="Y83" s="146"/>
      <c r="Z83" s="146"/>
      <c r="AA83" s="146"/>
      <c r="AB83" s="146"/>
      <c r="AC83" s="146"/>
      <c r="AD83" s="146"/>
      <c r="AE83" s="146"/>
    </row>
    <row r="84" spans="1:65" s="2" customFormat="1" ht="22.9" customHeight="1">
      <c r="A84" s="34"/>
      <c r="B84" s="35"/>
      <c r="C84" s="75" t="s">
        <v>141</v>
      </c>
      <c r="D84" s="36"/>
      <c r="E84" s="36"/>
      <c r="F84" s="36"/>
      <c r="G84" s="36"/>
      <c r="H84" s="36"/>
      <c r="I84" s="36"/>
      <c r="J84" s="152">
        <f>BK84</f>
        <v>0</v>
      </c>
      <c r="K84" s="36"/>
      <c r="L84" s="39"/>
      <c r="M84" s="71"/>
      <c r="N84" s="153"/>
      <c r="O84" s="72"/>
      <c r="P84" s="154">
        <f>P85+P95</f>
        <v>0</v>
      </c>
      <c r="Q84" s="72"/>
      <c r="R84" s="154">
        <f>R85+R95</f>
        <v>9.4799999999999988E-3</v>
      </c>
      <c r="S84" s="72"/>
      <c r="T84" s="155">
        <f>T85+T95</f>
        <v>0</v>
      </c>
      <c r="U84" s="34"/>
      <c r="V84" s="34"/>
      <c r="W84" s="34"/>
      <c r="X84" s="34"/>
      <c r="Y84" s="34"/>
      <c r="Z84" s="34"/>
      <c r="AA84" s="34"/>
      <c r="AB84" s="34"/>
      <c r="AC84" s="34"/>
      <c r="AD84" s="34"/>
      <c r="AE84" s="34"/>
      <c r="AT84" s="17" t="s">
        <v>73</v>
      </c>
      <c r="AU84" s="17" t="s">
        <v>108</v>
      </c>
      <c r="BK84" s="156">
        <f>BK85+BK95</f>
        <v>0</v>
      </c>
    </row>
    <row r="85" spans="1:65" s="12" customFormat="1" ht="25.9" customHeight="1">
      <c r="B85" s="157"/>
      <c r="C85" s="158"/>
      <c r="D85" s="159" t="s">
        <v>73</v>
      </c>
      <c r="E85" s="160" t="s">
        <v>354</v>
      </c>
      <c r="F85" s="160" t="s">
        <v>355</v>
      </c>
      <c r="G85" s="158"/>
      <c r="H85" s="158"/>
      <c r="I85" s="161"/>
      <c r="J85" s="162">
        <f>BK85</f>
        <v>0</v>
      </c>
      <c r="K85" s="158"/>
      <c r="L85" s="163"/>
      <c r="M85" s="164"/>
      <c r="N85" s="165"/>
      <c r="O85" s="165"/>
      <c r="P85" s="166">
        <f>P86</f>
        <v>0</v>
      </c>
      <c r="Q85" s="165"/>
      <c r="R85" s="166">
        <f>R86</f>
        <v>9.4799999999999988E-3</v>
      </c>
      <c r="S85" s="165"/>
      <c r="T85" s="167">
        <f>T86</f>
        <v>0</v>
      </c>
      <c r="AR85" s="168" t="s">
        <v>84</v>
      </c>
      <c r="AT85" s="169" t="s">
        <v>73</v>
      </c>
      <c r="AU85" s="169" t="s">
        <v>74</v>
      </c>
      <c r="AY85" s="168" t="s">
        <v>144</v>
      </c>
      <c r="BK85" s="170">
        <f>BK86</f>
        <v>0</v>
      </c>
    </row>
    <row r="86" spans="1:65" s="12" customFormat="1" ht="22.9" customHeight="1">
      <c r="B86" s="157"/>
      <c r="C86" s="158"/>
      <c r="D86" s="159" t="s">
        <v>73</v>
      </c>
      <c r="E86" s="171" t="s">
        <v>1038</v>
      </c>
      <c r="F86" s="171" t="s">
        <v>1039</v>
      </c>
      <c r="G86" s="158"/>
      <c r="H86" s="158"/>
      <c r="I86" s="161"/>
      <c r="J86" s="172">
        <f>BK86</f>
        <v>0</v>
      </c>
      <c r="K86" s="158"/>
      <c r="L86" s="163"/>
      <c r="M86" s="164"/>
      <c r="N86" s="165"/>
      <c r="O86" s="165"/>
      <c r="P86" s="166">
        <f>SUM(P87:P94)</f>
        <v>0</v>
      </c>
      <c r="Q86" s="165"/>
      <c r="R86" s="166">
        <f>SUM(R87:R94)</f>
        <v>9.4799999999999988E-3</v>
      </c>
      <c r="S86" s="165"/>
      <c r="T86" s="167">
        <f>SUM(T87:T94)</f>
        <v>0</v>
      </c>
      <c r="AR86" s="168" t="s">
        <v>84</v>
      </c>
      <c r="AT86" s="169" t="s">
        <v>73</v>
      </c>
      <c r="AU86" s="169" t="s">
        <v>82</v>
      </c>
      <c r="AY86" s="168" t="s">
        <v>144</v>
      </c>
      <c r="BK86" s="170">
        <f>SUM(BK87:BK94)</f>
        <v>0</v>
      </c>
    </row>
    <row r="87" spans="1:65" s="2" customFormat="1" ht="49.15" customHeight="1">
      <c r="A87" s="34"/>
      <c r="B87" s="35"/>
      <c r="C87" s="173" t="s">
        <v>82</v>
      </c>
      <c r="D87" s="173" t="s">
        <v>147</v>
      </c>
      <c r="E87" s="174" t="s">
        <v>1040</v>
      </c>
      <c r="F87" s="175" t="s">
        <v>1041</v>
      </c>
      <c r="G87" s="176" t="s">
        <v>150</v>
      </c>
      <c r="H87" s="177">
        <v>2</v>
      </c>
      <c r="I87" s="178"/>
      <c r="J87" s="177">
        <f>ROUND((ROUND(I87,2))*(ROUND(H87,2)),2)</f>
        <v>0</v>
      </c>
      <c r="K87" s="175" t="s">
        <v>151</v>
      </c>
      <c r="L87" s="39"/>
      <c r="M87" s="179" t="s">
        <v>18</v>
      </c>
      <c r="N87" s="180" t="s">
        <v>45</v>
      </c>
      <c r="O87" s="64"/>
      <c r="P87" s="181">
        <f>O87*H87</f>
        <v>0</v>
      </c>
      <c r="Q87" s="181">
        <v>0</v>
      </c>
      <c r="R87" s="181">
        <f>Q87*H87</f>
        <v>0</v>
      </c>
      <c r="S87" s="181">
        <v>0</v>
      </c>
      <c r="T87" s="182">
        <f>S87*H87</f>
        <v>0</v>
      </c>
      <c r="U87" s="34"/>
      <c r="V87" s="34"/>
      <c r="W87" s="34"/>
      <c r="X87" s="34"/>
      <c r="Y87" s="34"/>
      <c r="Z87" s="34"/>
      <c r="AA87" s="34"/>
      <c r="AB87" s="34"/>
      <c r="AC87" s="34"/>
      <c r="AD87" s="34"/>
      <c r="AE87" s="34"/>
      <c r="AR87" s="183" t="s">
        <v>249</v>
      </c>
      <c r="AT87" s="183" t="s">
        <v>147</v>
      </c>
      <c r="AU87" s="183" t="s">
        <v>84</v>
      </c>
      <c r="AY87" s="17" t="s">
        <v>144</v>
      </c>
      <c r="BE87" s="184">
        <f>IF(N87="základní",J87,0)</f>
        <v>0</v>
      </c>
      <c r="BF87" s="184">
        <f>IF(N87="snížená",J87,0)</f>
        <v>0</v>
      </c>
      <c r="BG87" s="184">
        <f>IF(N87="zákl. přenesená",J87,0)</f>
        <v>0</v>
      </c>
      <c r="BH87" s="184">
        <f>IF(N87="sníž. přenesená",J87,0)</f>
        <v>0</v>
      </c>
      <c r="BI87" s="184">
        <f>IF(N87="nulová",J87,0)</f>
        <v>0</v>
      </c>
      <c r="BJ87" s="17" t="s">
        <v>82</v>
      </c>
      <c r="BK87" s="184">
        <f>ROUND((ROUND(I87,2))*(ROUND(H87,2)),2)</f>
        <v>0</v>
      </c>
      <c r="BL87" s="17" t="s">
        <v>249</v>
      </c>
      <c r="BM87" s="183" t="s">
        <v>1042</v>
      </c>
    </row>
    <row r="88" spans="1:65" s="2" customFormat="1">
      <c r="A88" s="34"/>
      <c r="B88" s="35"/>
      <c r="C88" s="36"/>
      <c r="D88" s="185" t="s">
        <v>154</v>
      </c>
      <c r="E88" s="36"/>
      <c r="F88" s="186" t="s">
        <v>1043</v>
      </c>
      <c r="G88" s="36"/>
      <c r="H88" s="36"/>
      <c r="I88" s="187"/>
      <c r="J88" s="36"/>
      <c r="K88" s="36"/>
      <c r="L88" s="39"/>
      <c r="M88" s="188"/>
      <c r="N88" s="189"/>
      <c r="O88" s="64"/>
      <c r="P88" s="64"/>
      <c r="Q88" s="64"/>
      <c r="R88" s="64"/>
      <c r="S88" s="64"/>
      <c r="T88" s="65"/>
      <c r="U88" s="34"/>
      <c r="V88" s="34"/>
      <c r="W88" s="34"/>
      <c r="X88" s="34"/>
      <c r="Y88" s="34"/>
      <c r="Z88" s="34"/>
      <c r="AA88" s="34"/>
      <c r="AB88" s="34"/>
      <c r="AC88" s="34"/>
      <c r="AD88" s="34"/>
      <c r="AE88" s="34"/>
      <c r="AT88" s="17" t="s">
        <v>154</v>
      </c>
      <c r="AU88" s="17" t="s">
        <v>84</v>
      </c>
    </row>
    <row r="89" spans="1:65" s="2" customFormat="1" ht="16.5" customHeight="1">
      <c r="A89" s="34"/>
      <c r="B89" s="35"/>
      <c r="C89" s="224" t="s">
        <v>84</v>
      </c>
      <c r="D89" s="224" t="s">
        <v>239</v>
      </c>
      <c r="E89" s="225" t="s">
        <v>1044</v>
      </c>
      <c r="F89" s="226" t="s">
        <v>1045</v>
      </c>
      <c r="G89" s="227" t="s">
        <v>763</v>
      </c>
      <c r="H89" s="228">
        <v>1</v>
      </c>
      <c r="I89" s="229"/>
      <c r="J89" s="228">
        <f>ROUND((ROUND(I89,2))*(ROUND(H89,2)),2)</f>
        <v>0</v>
      </c>
      <c r="K89" s="226" t="s">
        <v>247</v>
      </c>
      <c r="L89" s="230"/>
      <c r="M89" s="231" t="s">
        <v>18</v>
      </c>
      <c r="N89" s="232" t="s">
        <v>45</v>
      </c>
      <c r="O89" s="64"/>
      <c r="P89" s="181">
        <f>O89*H89</f>
        <v>0</v>
      </c>
      <c r="Q89" s="181">
        <v>4.5399999999999998E-3</v>
      </c>
      <c r="R89" s="181">
        <f>Q89*H89</f>
        <v>4.5399999999999998E-3</v>
      </c>
      <c r="S89" s="181">
        <v>0</v>
      </c>
      <c r="T89" s="182">
        <f>S89*H89</f>
        <v>0</v>
      </c>
      <c r="U89" s="34"/>
      <c r="V89" s="34"/>
      <c r="W89" s="34"/>
      <c r="X89" s="34"/>
      <c r="Y89" s="34"/>
      <c r="Z89" s="34"/>
      <c r="AA89" s="34"/>
      <c r="AB89" s="34"/>
      <c r="AC89" s="34"/>
      <c r="AD89" s="34"/>
      <c r="AE89" s="34"/>
      <c r="AR89" s="183" t="s">
        <v>337</v>
      </c>
      <c r="AT89" s="183" t="s">
        <v>239</v>
      </c>
      <c r="AU89" s="183" t="s">
        <v>84</v>
      </c>
      <c r="AY89" s="17" t="s">
        <v>144</v>
      </c>
      <c r="BE89" s="184">
        <f>IF(N89="základní",J89,0)</f>
        <v>0</v>
      </c>
      <c r="BF89" s="184">
        <f>IF(N89="snížená",J89,0)</f>
        <v>0</v>
      </c>
      <c r="BG89" s="184">
        <f>IF(N89="zákl. přenesená",J89,0)</f>
        <v>0</v>
      </c>
      <c r="BH89" s="184">
        <f>IF(N89="sníž. přenesená",J89,0)</f>
        <v>0</v>
      </c>
      <c r="BI89" s="184">
        <f>IF(N89="nulová",J89,0)</f>
        <v>0</v>
      </c>
      <c r="BJ89" s="17" t="s">
        <v>82</v>
      </c>
      <c r="BK89" s="184">
        <f>ROUND((ROUND(I89,2))*(ROUND(H89,2)),2)</f>
        <v>0</v>
      </c>
      <c r="BL89" s="17" t="s">
        <v>249</v>
      </c>
      <c r="BM89" s="183" t="s">
        <v>1046</v>
      </c>
    </row>
    <row r="90" spans="1:65" s="2" customFormat="1" ht="16.5" customHeight="1">
      <c r="A90" s="34"/>
      <c r="B90" s="35"/>
      <c r="C90" s="224" t="s">
        <v>145</v>
      </c>
      <c r="D90" s="224" t="s">
        <v>239</v>
      </c>
      <c r="E90" s="225" t="s">
        <v>1047</v>
      </c>
      <c r="F90" s="226" t="s">
        <v>1048</v>
      </c>
      <c r="G90" s="227" t="s">
        <v>763</v>
      </c>
      <c r="H90" s="228">
        <v>1</v>
      </c>
      <c r="I90" s="229"/>
      <c r="J90" s="228">
        <f>ROUND((ROUND(I90,2))*(ROUND(H90,2)),2)</f>
        <v>0</v>
      </c>
      <c r="K90" s="226" t="s">
        <v>247</v>
      </c>
      <c r="L90" s="230"/>
      <c r="M90" s="231" t="s">
        <v>18</v>
      </c>
      <c r="N90" s="232" t="s">
        <v>45</v>
      </c>
      <c r="O90" s="64"/>
      <c r="P90" s="181">
        <f>O90*H90</f>
        <v>0</v>
      </c>
      <c r="Q90" s="181">
        <v>4.9399999999999999E-3</v>
      </c>
      <c r="R90" s="181">
        <f>Q90*H90</f>
        <v>4.9399999999999999E-3</v>
      </c>
      <c r="S90" s="181">
        <v>0</v>
      </c>
      <c r="T90" s="182">
        <f>S90*H90</f>
        <v>0</v>
      </c>
      <c r="U90" s="34"/>
      <c r="V90" s="34"/>
      <c r="W90" s="34"/>
      <c r="X90" s="34"/>
      <c r="Y90" s="34"/>
      <c r="Z90" s="34"/>
      <c r="AA90" s="34"/>
      <c r="AB90" s="34"/>
      <c r="AC90" s="34"/>
      <c r="AD90" s="34"/>
      <c r="AE90" s="34"/>
      <c r="AR90" s="183" t="s">
        <v>337</v>
      </c>
      <c r="AT90" s="183" t="s">
        <v>239</v>
      </c>
      <c r="AU90" s="183" t="s">
        <v>84</v>
      </c>
      <c r="AY90" s="17" t="s">
        <v>144</v>
      </c>
      <c r="BE90" s="184">
        <f>IF(N90="základní",J90,0)</f>
        <v>0</v>
      </c>
      <c r="BF90" s="184">
        <f>IF(N90="snížená",J90,0)</f>
        <v>0</v>
      </c>
      <c r="BG90" s="184">
        <f>IF(N90="zákl. přenesená",J90,0)</f>
        <v>0</v>
      </c>
      <c r="BH90" s="184">
        <f>IF(N90="sníž. přenesená",J90,0)</f>
        <v>0</v>
      </c>
      <c r="BI90" s="184">
        <f>IF(N90="nulová",J90,0)</f>
        <v>0</v>
      </c>
      <c r="BJ90" s="17" t="s">
        <v>82</v>
      </c>
      <c r="BK90" s="184">
        <f>ROUND((ROUND(I90,2))*(ROUND(H90,2)),2)</f>
        <v>0</v>
      </c>
      <c r="BL90" s="17" t="s">
        <v>249</v>
      </c>
      <c r="BM90" s="183" t="s">
        <v>1049</v>
      </c>
    </row>
    <row r="91" spans="1:65" s="2" customFormat="1" ht="49.15" customHeight="1">
      <c r="A91" s="34"/>
      <c r="B91" s="35"/>
      <c r="C91" s="173" t="s">
        <v>152</v>
      </c>
      <c r="D91" s="173" t="s">
        <v>147</v>
      </c>
      <c r="E91" s="174" t="s">
        <v>1050</v>
      </c>
      <c r="F91" s="175" t="s">
        <v>1051</v>
      </c>
      <c r="G91" s="176" t="s">
        <v>323</v>
      </c>
      <c r="H91" s="177">
        <v>0.01</v>
      </c>
      <c r="I91" s="178"/>
      <c r="J91" s="177">
        <f>ROUND((ROUND(I91,2))*(ROUND(H91,2)),2)</f>
        <v>0</v>
      </c>
      <c r="K91" s="175" t="s">
        <v>151</v>
      </c>
      <c r="L91" s="39"/>
      <c r="M91" s="179" t="s">
        <v>18</v>
      </c>
      <c r="N91" s="180" t="s">
        <v>45</v>
      </c>
      <c r="O91" s="64"/>
      <c r="P91" s="181">
        <f>O91*H91</f>
        <v>0</v>
      </c>
      <c r="Q91" s="181">
        <v>0</v>
      </c>
      <c r="R91" s="181">
        <f>Q91*H91</f>
        <v>0</v>
      </c>
      <c r="S91" s="181">
        <v>0</v>
      </c>
      <c r="T91" s="182">
        <f>S91*H91</f>
        <v>0</v>
      </c>
      <c r="U91" s="34"/>
      <c r="V91" s="34"/>
      <c r="W91" s="34"/>
      <c r="X91" s="34"/>
      <c r="Y91" s="34"/>
      <c r="Z91" s="34"/>
      <c r="AA91" s="34"/>
      <c r="AB91" s="34"/>
      <c r="AC91" s="34"/>
      <c r="AD91" s="34"/>
      <c r="AE91" s="34"/>
      <c r="AR91" s="183" t="s">
        <v>249</v>
      </c>
      <c r="AT91" s="183" t="s">
        <v>147</v>
      </c>
      <c r="AU91" s="183" t="s">
        <v>84</v>
      </c>
      <c r="AY91" s="17" t="s">
        <v>144</v>
      </c>
      <c r="BE91" s="184">
        <f>IF(N91="základní",J91,0)</f>
        <v>0</v>
      </c>
      <c r="BF91" s="184">
        <f>IF(N91="snížená",J91,0)</f>
        <v>0</v>
      </c>
      <c r="BG91" s="184">
        <f>IF(N91="zákl. přenesená",J91,0)</f>
        <v>0</v>
      </c>
      <c r="BH91" s="184">
        <f>IF(N91="sníž. přenesená",J91,0)</f>
        <v>0</v>
      </c>
      <c r="BI91" s="184">
        <f>IF(N91="nulová",J91,0)</f>
        <v>0</v>
      </c>
      <c r="BJ91" s="17" t="s">
        <v>82</v>
      </c>
      <c r="BK91" s="184">
        <f>ROUND((ROUND(I91,2))*(ROUND(H91,2)),2)</f>
        <v>0</v>
      </c>
      <c r="BL91" s="17" t="s">
        <v>249</v>
      </c>
      <c r="BM91" s="183" t="s">
        <v>1052</v>
      </c>
    </row>
    <row r="92" spans="1:65" s="2" customFormat="1">
      <c r="A92" s="34"/>
      <c r="B92" s="35"/>
      <c r="C92" s="36"/>
      <c r="D92" s="185" t="s">
        <v>154</v>
      </c>
      <c r="E92" s="36"/>
      <c r="F92" s="186" t="s">
        <v>1053</v>
      </c>
      <c r="G92" s="36"/>
      <c r="H92" s="36"/>
      <c r="I92" s="187"/>
      <c r="J92" s="36"/>
      <c r="K92" s="36"/>
      <c r="L92" s="39"/>
      <c r="M92" s="188"/>
      <c r="N92" s="189"/>
      <c r="O92" s="64"/>
      <c r="P92" s="64"/>
      <c r="Q92" s="64"/>
      <c r="R92" s="64"/>
      <c r="S92" s="64"/>
      <c r="T92" s="65"/>
      <c r="U92" s="34"/>
      <c r="V92" s="34"/>
      <c r="W92" s="34"/>
      <c r="X92" s="34"/>
      <c r="Y92" s="34"/>
      <c r="Z92" s="34"/>
      <c r="AA92" s="34"/>
      <c r="AB92" s="34"/>
      <c r="AC92" s="34"/>
      <c r="AD92" s="34"/>
      <c r="AE92" s="34"/>
      <c r="AT92" s="17" t="s">
        <v>154</v>
      </c>
      <c r="AU92" s="17" t="s">
        <v>84</v>
      </c>
    </row>
    <row r="93" spans="1:65" s="2" customFormat="1" ht="49.15" customHeight="1">
      <c r="A93" s="34"/>
      <c r="B93" s="35"/>
      <c r="C93" s="173" t="s">
        <v>182</v>
      </c>
      <c r="D93" s="173" t="s">
        <v>147</v>
      </c>
      <c r="E93" s="174" t="s">
        <v>1054</v>
      </c>
      <c r="F93" s="175" t="s">
        <v>1055</v>
      </c>
      <c r="G93" s="176" t="s">
        <v>323</v>
      </c>
      <c r="H93" s="177">
        <v>0.01</v>
      </c>
      <c r="I93" s="178"/>
      <c r="J93" s="177">
        <f>ROUND((ROUND(I93,2))*(ROUND(H93,2)),2)</f>
        <v>0</v>
      </c>
      <c r="K93" s="175" t="s">
        <v>151</v>
      </c>
      <c r="L93" s="39"/>
      <c r="M93" s="179" t="s">
        <v>18</v>
      </c>
      <c r="N93" s="180" t="s">
        <v>45</v>
      </c>
      <c r="O93" s="64"/>
      <c r="P93" s="181">
        <f>O93*H93</f>
        <v>0</v>
      </c>
      <c r="Q93" s="181">
        <v>0</v>
      </c>
      <c r="R93" s="181">
        <f>Q93*H93</f>
        <v>0</v>
      </c>
      <c r="S93" s="181">
        <v>0</v>
      </c>
      <c r="T93" s="182">
        <f>S93*H93</f>
        <v>0</v>
      </c>
      <c r="U93" s="34"/>
      <c r="V93" s="34"/>
      <c r="W93" s="34"/>
      <c r="X93" s="34"/>
      <c r="Y93" s="34"/>
      <c r="Z93" s="34"/>
      <c r="AA93" s="34"/>
      <c r="AB93" s="34"/>
      <c r="AC93" s="34"/>
      <c r="AD93" s="34"/>
      <c r="AE93" s="34"/>
      <c r="AR93" s="183" t="s">
        <v>249</v>
      </c>
      <c r="AT93" s="183" t="s">
        <v>147</v>
      </c>
      <c r="AU93" s="183" t="s">
        <v>84</v>
      </c>
      <c r="AY93" s="17" t="s">
        <v>144</v>
      </c>
      <c r="BE93" s="184">
        <f>IF(N93="základní",J93,0)</f>
        <v>0</v>
      </c>
      <c r="BF93" s="184">
        <f>IF(N93="snížená",J93,0)</f>
        <v>0</v>
      </c>
      <c r="BG93" s="184">
        <f>IF(N93="zákl. přenesená",J93,0)</f>
        <v>0</v>
      </c>
      <c r="BH93" s="184">
        <f>IF(N93="sníž. přenesená",J93,0)</f>
        <v>0</v>
      </c>
      <c r="BI93" s="184">
        <f>IF(N93="nulová",J93,0)</f>
        <v>0</v>
      </c>
      <c r="BJ93" s="17" t="s">
        <v>82</v>
      </c>
      <c r="BK93" s="184">
        <f>ROUND((ROUND(I93,2))*(ROUND(H93,2)),2)</f>
        <v>0</v>
      </c>
      <c r="BL93" s="17" t="s">
        <v>249</v>
      </c>
      <c r="BM93" s="183" t="s">
        <v>1056</v>
      </c>
    </row>
    <row r="94" spans="1:65" s="2" customFormat="1">
      <c r="A94" s="34"/>
      <c r="B94" s="35"/>
      <c r="C94" s="36"/>
      <c r="D94" s="185" t="s">
        <v>154</v>
      </c>
      <c r="E94" s="36"/>
      <c r="F94" s="186" t="s">
        <v>1057</v>
      </c>
      <c r="G94" s="36"/>
      <c r="H94" s="36"/>
      <c r="I94" s="187"/>
      <c r="J94" s="36"/>
      <c r="K94" s="36"/>
      <c r="L94" s="39"/>
      <c r="M94" s="188"/>
      <c r="N94" s="189"/>
      <c r="O94" s="64"/>
      <c r="P94" s="64"/>
      <c r="Q94" s="64"/>
      <c r="R94" s="64"/>
      <c r="S94" s="64"/>
      <c r="T94" s="65"/>
      <c r="U94" s="34"/>
      <c r="V94" s="34"/>
      <c r="W94" s="34"/>
      <c r="X94" s="34"/>
      <c r="Y94" s="34"/>
      <c r="Z94" s="34"/>
      <c r="AA94" s="34"/>
      <c r="AB94" s="34"/>
      <c r="AC94" s="34"/>
      <c r="AD94" s="34"/>
      <c r="AE94" s="34"/>
      <c r="AT94" s="17" t="s">
        <v>154</v>
      </c>
      <c r="AU94" s="17" t="s">
        <v>84</v>
      </c>
    </row>
    <row r="95" spans="1:65" s="12" customFormat="1" ht="25.9" customHeight="1">
      <c r="B95" s="157"/>
      <c r="C95" s="158"/>
      <c r="D95" s="159" t="s">
        <v>73</v>
      </c>
      <c r="E95" s="160" t="s">
        <v>607</v>
      </c>
      <c r="F95" s="160" t="s">
        <v>608</v>
      </c>
      <c r="G95" s="158"/>
      <c r="H95" s="158"/>
      <c r="I95" s="161"/>
      <c r="J95" s="162">
        <f>BK95</f>
        <v>0</v>
      </c>
      <c r="K95" s="158"/>
      <c r="L95" s="163"/>
      <c r="M95" s="164"/>
      <c r="N95" s="165"/>
      <c r="O95" s="165"/>
      <c r="P95" s="166">
        <f>P96+P101</f>
        <v>0</v>
      </c>
      <c r="Q95" s="165"/>
      <c r="R95" s="166">
        <f>R96+R101</f>
        <v>0</v>
      </c>
      <c r="S95" s="165"/>
      <c r="T95" s="167">
        <f>T96+T101</f>
        <v>0</v>
      </c>
      <c r="AR95" s="168" t="s">
        <v>182</v>
      </c>
      <c r="AT95" s="169" t="s">
        <v>73</v>
      </c>
      <c r="AU95" s="169" t="s">
        <v>74</v>
      </c>
      <c r="AY95" s="168" t="s">
        <v>144</v>
      </c>
      <c r="BK95" s="170">
        <f>BK96+BK101</f>
        <v>0</v>
      </c>
    </row>
    <row r="96" spans="1:65" s="12" customFormat="1" ht="22.9" customHeight="1">
      <c r="B96" s="157"/>
      <c r="C96" s="158"/>
      <c r="D96" s="159" t="s">
        <v>73</v>
      </c>
      <c r="E96" s="171" t="s">
        <v>609</v>
      </c>
      <c r="F96" s="171" t="s">
        <v>610</v>
      </c>
      <c r="G96" s="158"/>
      <c r="H96" s="158"/>
      <c r="I96" s="161"/>
      <c r="J96" s="172">
        <f>BK96</f>
        <v>0</v>
      </c>
      <c r="K96" s="158"/>
      <c r="L96" s="163"/>
      <c r="M96" s="164"/>
      <c r="N96" s="165"/>
      <c r="O96" s="165"/>
      <c r="P96" s="166">
        <f>SUM(P97:P100)</f>
        <v>0</v>
      </c>
      <c r="Q96" s="165"/>
      <c r="R96" s="166">
        <f>SUM(R97:R100)</f>
        <v>0</v>
      </c>
      <c r="S96" s="165"/>
      <c r="T96" s="167">
        <f>SUM(T97:T100)</f>
        <v>0</v>
      </c>
      <c r="AR96" s="168" t="s">
        <v>182</v>
      </c>
      <c r="AT96" s="169" t="s">
        <v>73</v>
      </c>
      <c r="AU96" s="169" t="s">
        <v>82</v>
      </c>
      <c r="AY96" s="168" t="s">
        <v>144</v>
      </c>
      <c r="BK96" s="170">
        <f>SUM(BK97:BK100)</f>
        <v>0</v>
      </c>
    </row>
    <row r="97" spans="1:65" s="2" customFormat="1" ht="24.2" customHeight="1">
      <c r="A97" s="34"/>
      <c r="B97" s="35"/>
      <c r="C97" s="173" t="s">
        <v>172</v>
      </c>
      <c r="D97" s="173" t="s">
        <v>147</v>
      </c>
      <c r="E97" s="174" t="s">
        <v>612</v>
      </c>
      <c r="F97" s="175" t="s">
        <v>1058</v>
      </c>
      <c r="G97" s="176" t="s">
        <v>264</v>
      </c>
      <c r="H97" s="177">
        <v>1</v>
      </c>
      <c r="I97" s="178"/>
      <c r="J97" s="177">
        <f>ROUND((ROUND(I97,2))*(ROUND(H97,2)),2)</f>
        <v>0</v>
      </c>
      <c r="K97" s="175" t="s">
        <v>151</v>
      </c>
      <c r="L97" s="39"/>
      <c r="M97" s="179" t="s">
        <v>18</v>
      </c>
      <c r="N97" s="180" t="s">
        <v>45</v>
      </c>
      <c r="O97" s="64"/>
      <c r="P97" s="181">
        <f>O97*H97</f>
        <v>0</v>
      </c>
      <c r="Q97" s="181">
        <v>0</v>
      </c>
      <c r="R97" s="181">
        <f>Q97*H97</f>
        <v>0</v>
      </c>
      <c r="S97" s="181">
        <v>0</v>
      </c>
      <c r="T97" s="182">
        <f>S97*H97</f>
        <v>0</v>
      </c>
      <c r="U97" s="34"/>
      <c r="V97" s="34"/>
      <c r="W97" s="34"/>
      <c r="X97" s="34"/>
      <c r="Y97" s="34"/>
      <c r="Z97" s="34"/>
      <c r="AA97" s="34"/>
      <c r="AB97" s="34"/>
      <c r="AC97" s="34"/>
      <c r="AD97" s="34"/>
      <c r="AE97" s="34"/>
      <c r="AR97" s="183" t="s">
        <v>614</v>
      </c>
      <c r="AT97" s="183" t="s">
        <v>147</v>
      </c>
      <c r="AU97" s="183" t="s">
        <v>84</v>
      </c>
      <c r="AY97" s="17" t="s">
        <v>144</v>
      </c>
      <c r="BE97" s="184">
        <f>IF(N97="základní",J97,0)</f>
        <v>0</v>
      </c>
      <c r="BF97" s="184">
        <f>IF(N97="snížená",J97,0)</f>
        <v>0</v>
      </c>
      <c r="BG97" s="184">
        <f>IF(N97="zákl. přenesená",J97,0)</f>
        <v>0</v>
      </c>
      <c r="BH97" s="184">
        <f>IF(N97="sníž. přenesená",J97,0)</f>
        <v>0</v>
      </c>
      <c r="BI97" s="184">
        <f>IF(N97="nulová",J97,0)</f>
        <v>0</v>
      </c>
      <c r="BJ97" s="17" t="s">
        <v>82</v>
      </c>
      <c r="BK97" s="184">
        <f>ROUND((ROUND(I97,2))*(ROUND(H97,2)),2)</f>
        <v>0</v>
      </c>
      <c r="BL97" s="17" t="s">
        <v>614</v>
      </c>
      <c r="BM97" s="183" t="s">
        <v>1059</v>
      </c>
    </row>
    <row r="98" spans="1:65" s="2" customFormat="1">
      <c r="A98" s="34"/>
      <c r="B98" s="35"/>
      <c r="C98" s="36"/>
      <c r="D98" s="185" t="s">
        <v>154</v>
      </c>
      <c r="E98" s="36"/>
      <c r="F98" s="186" t="s">
        <v>616</v>
      </c>
      <c r="G98" s="36"/>
      <c r="H98" s="36"/>
      <c r="I98" s="187"/>
      <c r="J98" s="36"/>
      <c r="K98" s="36"/>
      <c r="L98" s="39"/>
      <c r="M98" s="188"/>
      <c r="N98" s="189"/>
      <c r="O98" s="64"/>
      <c r="P98" s="64"/>
      <c r="Q98" s="64"/>
      <c r="R98" s="64"/>
      <c r="S98" s="64"/>
      <c r="T98" s="65"/>
      <c r="U98" s="34"/>
      <c r="V98" s="34"/>
      <c r="W98" s="34"/>
      <c r="X98" s="34"/>
      <c r="Y98" s="34"/>
      <c r="Z98" s="34"/>
      <c r="AA98" s="34"/>
      <c r="AB98" s="34"/>
      <c r="AC98" s="34"/>
      <c r="AD98" s="34"/>
      <c r="AE98" s="34"/>
      <c r="AT98" s="17" t="s">
        <v>154</v>
      </c>
      <c r="AU98" s="17" t="s">
        <v>84</v>
      </c>
    </row>
    <row r="99" spans="1:65" s="2" customFormat="1" ht="16.5" customHeight="1">
      <c r="A99" s="34"/>
      <c r="B99" s="35"/>
      <c r="C99" s="173" t="s">
        <v>191</v>
      </c>
      <c r="D99" s="173" t="s">
        <v>147</v>
      </c>
      <c r="E99" s="174" t="s">
        <v>1060</v>
      </c>
      <c r="F99" s="175" t="s">
        <v>1061</v>
      </c>
      <c r="G99" s="176" t="s">
        <v>264</v>
      </c>
      <c r="H99" s="177">
        <v>1</v>
      </c>
      <c r="I99" s="178"/>
      <c r="J99" s="177">
        <f>ROUND((ROUND(I99,2))*(ROUND(H99,2)),2)</f>
        <v>0</v>
      </c>
      <c r="K99" s="175" t="s">
        <v>151</v>
      </c>
      <c r="L99" s="39"/>
      <c r="M99" s="179" t="s">
        <v>18</v>
      </c>
      <c r="N99" s="180" t="s">
        <v>45</v>
      </c>
      <c r="O99" s="64"/>
      <c r="P99" s="181">
        <f>O99*H99</f>
        <v>0</v>
      </c>
      <c r="Q99" s="181">
        <v>0</v>
      </c>
      <c r="R99" s="181">
        <f>Q99*H99</f>
        <v>0</v>
      </c>
      <c r="S99" s="181">
        <v>0</v>
      </c>
      <c r="T99" s="182">
        <f>S99*H99</f>
        <v>0</v>
      </c>
      <c r="U99" s="34"/>
      <c r="V99" s="34"/>
      <c r="W99" s="34"/>
      <c r="X99" s="34"/>
      <c r="Y99" s="34"/>
      <c r="Z99" s="34"/>
      <c r="AA99" s="34"/>
      <c r="AB99" s="34"/>
      <c r="AC99" s="34"/>
      <c r="AD99" s="34"/>
      <c r="AE99" s="34"/>
      <c r="AR99" s="183" t="s">
        <v>614</v>
      </c>
      <c r="AT99" s="183" t="s">
        <v>147</v>
      </c>
      <c r="AU99" s="183" t="s">
        <v>84</v>
      </c>
      <c r="AY99" s="17" t="s">
        <v>144</v>
      </c>
      <c r="BE99" s="184">
        <f>IF(N99="základní",J99,0)</f>
        <v>0</v>
      </c>
      <c r="BF99" s="184">
        <f>IF(N99="snížená",J99,0)</f>
        <v>0</v>
      </c>
      <c r="BG99" s="184">
        <f>IF(N99="zákl. přenesená",J99,0)</f>
        <v>0</v>
      </c>
      <c r="BH99" s="184">
        <f>IF(N99="sníž. přenesená",J99,0)</f>
        <v>0</v>
      </c>
      <c r="BI99" s="184">
        <f>IF(N99="nulová",J99,0)</f>
        <v>0</v>
      </c>
      <c r="BJ99" s="17" t="s">
        <v>82</v>
      </c>
      <c r="BK99" s="184">
        <f>ROUND((ROUND(I99,2))*(ROUND(H99,2)),2)</f>
        <v>0</v>
      </c>
      <c r="BL99" s="17" t="s">
        <v>614</v>
      </c>
      <c r="BM99" s="183" t="s">
        <v>1062</v>
      </c>
    </row>
    <row r="100" spans="1:65" s="2" customFormat="1">
      <c r="A100" s="34"/>
      <c r="B100" s="35"/>
      <c r="C100" s="36"/>
      <c r="D100" s="185" t="s">
        <v>154</v>
      </c>
      <c r="E100" s="36"/>
      <c r="F100" s="186" t="s">
        <v>1063</v>
      </c>
      <c r="G100" s="36"/>
      <c r="H100" s="36"/>
      <c r="I100" s="187"/>
      <c r="J100" s="36"/>
      <c r="K100" s="36"/>
      <c r="L100" s="39"/>
      <c r="M100" s="188"/>
      <c r="N100" s="189"/>
      <c r="O100" s="64"/>
      <c r="P100" s="64"/>
      <c r="Q100" s="64"/>
      <c r="R100" s="64"/>
      <c r="S100" s="64"/>
      <c r="T100" s="65"/>
      <c r="U100" s="34"/>
      <c r="V100" s="34"/>
      <c r="W100" s="34"/>
      <c r="X100" s="34"/>
      <c r="Y100" s="34"/>
      <c r="Z100" s="34"/>
      <c r="AA100" s="34"/>
      <c r="AB100" s="34"/>
      <c r="AC100" s="34"/>
      <c r="AD100" s="34"/>
      <c r="AE100" s="34"/>
      <c r="AT100" s="17" t="s">
        <v>154</v>
      </c>
      <c r="AU100" s="17" t="s">
        <v>84</v>
      </c>
    </row>
    <row r="101" spans="1:65" s="12" customFormat="1" ht="22.9" customHeight="1">
      <c r="B101" s="157"/>
      <c r="C101" s="158"/>
      <c r="D101" s="159" t="s">
        <v>73</v>
      </c>
      <c r="E101" s="171" t="s">
        <v>638</v>
      </c>
      <c r="F101" s="171" t="s">
        <v>639</v>
      </c>
      <c r="G101" s="158"/>
      <c r="H101" s="158"/>
      <c r="I101" s="161"/>
      <c r="J101" s="172">
        <f>BK101</f>
        <v>0</v>
      </c>
      <c r="K101" s="158"/>
      <c r="L101" s="163"/>
      <c r="M101" s="164"/>
      <c r="N101" s="165"/>
      <c r="O101" s="165"/>
      <c r="P101" s="166">
        <f>SUM(P102:P103)</f>
        <v>0</v>
      </c>
      <c r="Q101" s="165"/>
      <c r="R101" s="166">
        <f>SUM(R102:R103)</f>
        <v>0</v>
      </c>
      <c r="S101" s="165"/>
      <c r="T101" s="167">
        <f>SUM(T102:T103)</f>
        <v>0</v>
      </c>
      <c r="AR101" s="168" t="s">
        <v>182</v>
      </c>
      <c r="AT101" s="169" t="s">
        <v>73</v>
      </c>
      <c r="AU101" s="169" t="s">
        <v>82</v>
      </c>
      <c r="AY101" s="168" t="s">
        <v>144</v>
      </c>
      <c r="BK101" s="170">
        <f>SUM(BK102:BK103)</f>
        <v>0</v>
      </c>
    </row>
    <row r="102" spans="1:65" s="2" customFormat="1" ht="16.5" customHeight="1">
      <c r="A102" s="34"/>
      <c r="B102" s="35"/>
      <c r="C102" s="173" t="s">
        <v>196</v>
      </c>
      <c r="D102" s="173" t="s">
        <v>147</v>
      </c>
      <c r="E102" s="174" t="s">
        <v>968</v>
      </c>
      <c r="F102" s="175" t="s">
        <v>969</v>
      </c>
      <c r="G102" s="176" t="s">
        <v>970</v>
      </c>
      <c r="H102" s="177">
        <v>1</v>
      </c>
      <c r="I102" s="178"/>
      <c r="J102" s="177">
        <f>ROUND((ROUND(I102,2))*(ROUND(H102,2)),2)</f>
        <v>0</v>
      </c>
      <c r="K102" s="175" t="s">
        <v>151</v>
      </c>
      <c r="L102" s="39"/>
      <c r="M102" s="179" t="s">
        <v>18</v>
      </c>
      <c r="N102" s="180" t="s">
        <v>45</v>
      </c>
      <c r="O102" s="64"/>
      <c r="P102" s="181">
        <f>O102*H102</f>
        <v>0</v>
      </c>
      <c r="Q102" s="181">
        <v>0</v>
      </c>
      <c r="R102" s="181">
        <f>Q102*H102</f>
        <v>0</v>
      </c>
      <c r="S102" s="181">
        <v>0</v>
      </c>
      <c r="T102" s="182">
        <f>S102*H102</f>
        <v>0</v>
      </c>
      <c r="U102" s="34"/>
      <c r="V102" s="34"/>
      <c r="W102" s="34"/>
      <c r="X102" s="34"/>
      <c r="Y102" s="34"/>
      <c r="Z102" s="34"/>
      <c r="AA102" s="34"/>
      <c r="AB102" s="34"/>
      <c r="AC102" s="34"/>
      <c r="AD102" s="34"/>
      <c r="AE102" s="34"/>
      <c r="AR102" s="183" t="s">
        <v>614</v>
      </c>
      <c r="AT102" s="183" t="s">
        <v>147</v>
      </c>
      <c r="AU102" s="183" t="s">
        <v>84</v>
      </c>
      <c r="AY102" s="17" t="s">
        <v>144</v>
      </c>
      <c r="BE102" s="184">
        <f>IF(N102="základní",J102,0)</f>
        <v>0</v>
      </c>
      <c r="BF102" s="184">
        <f>IF(N102="snížená",J102,0)</f>
        <v>0</v>
      </c>
      <c r="BG102" s="184">
        <f>IF(N102="zákl. přenesená",J102,0)</f>
        <v>0</v>
      </c>
      <c r="BH102" s="184">
        <f>IF(N102="sníž. přenesená",J102,0)</f>
        <v>0</v>
      </c>
      <c r="BI102" s="184">
        <f>IF(N102="nulová",J102,0)</f>
        <v>0</v>
      </c>
      <c r="BJ102" s="17" t="s">
        <v>82</v>
      </c>
      <c r="BK102" s="184">
        <f>ROUND((ROUND(I102,2))*(ROUND(H102,2)),2)</f>
        <v>0</v>
      </c>
      <c r="BL102" s="17" t="s">
        <v>614</v>
      </c>
      <c r="BM102" s="183" t="s">
        <v>1064</v>
      </c>
    </row>
    <row r="103" spans="1:65" s="2" customFormat="1">
      <c r="A103" s="34"/>
      <c r="B103" s="35"/>
      <c r="C103" s="36"/>
      <c r="D103" s="185" t="s">
        <v>154</v>
      </c>
      <c r="E103" s="36"/>
      <c r="F103" s="186" t="s">
        <v>972</v>
      </c>
      <c r="G103" s="36"/>
      <c r="H103" s="36"/>
      <c r="I103" s="187"/>
      <c r="J103" s="36"/>
      <c r="K103" s="36"/>
      <c r="L103" s="39"/>
      <c r="M103" s="234"/>
      <c r="N103" s="235"/>
      <c r="O103" s="236"/>
      <c r="P103" s="236"/>
      <c r="Q103" s="236"/>
      <c r="R103" s="236"/>
      <c r="S103" s="236"/>
      <c r="T103" s="237"/>
      <c r="U103" s="34"/>
      <c r="V103" s="34"/>
      <c r="W103" s="34"/>
      <c r="X103" s="34"/>
      <c r="Y103" s="34"/>
      <c r="Z103" s="34"/>
      <c r="AA103" s="34"/>
      <c r="AB103" s="34"/>
      <c r="AC103" s="34"/>
      <c r="AD103" s="34"/>
      <c r="AE103" s="34"/>
      <c r="AT103" s="17" t="s">
        <v>154</v>
      </c>
      <c r="AU103" s="17" t="s">
        <v>84</v>
      </c>
    </row>
    <row r="104" spans="1:65" s="2" customFormat="1" ht="6.95" customHeight="1">
      <c r="A104" s="34"/>
      <c r="B104" s="47"/>
      <c r="C104" s="48"/>
      <c r="D104" s="48"/>
      <c r="E104" s="48"/>
      <c r="F104" s="48"/>
      <c r="G104" s="48"/>
      <c r="H104" s="48"/>
      <c r="I104" s="48"/>
      <c r="J104" s="48"/>
      <c r="K104" s="48"/>
      <c r="L104" s="39"/>
      <c r="M104" s="34"/>
      <c r="O104" s="34"/>
      <c r="P104" s="34"/>
      <c r="Q104" s="34"/>
      <c r="R104" s="34"/>
      <c r="S104" s="34"/>
      <c r="T104" s="34"/>
      <c r="U104" s="34"/>
      <c r="V104" s="34"/>
      <c r="W104" s="34"/>
      <c r="X104" s="34"/>
      <c r="Y104" s="34"/>
      <c r="Z104" s="34"/>
      <c r="AA104" s="34"/>
      <c r="AB104" s="34"/>
      <c r="AC104" s="34"/>
      <c r="AD104" s="34"/>
      <c r="AE104" s="34"/>
    </row>
  </sheetData>
  <sheetProtection algorithmName="SHA-512" hashValue="TuqftSRRIR81xHLYESU4+aK4Bll7FI0AaLPjdVCilIC7nPooSBGtrv/26eVnLyWImLmR+gjuh3cqTHnZe4ozWg==" saltValue="2zFewCgJ4l6WaU5f1N2YvQ==" spinCount="100000" sheet="1" objects="1" scenarios="1"/>
  <autoFilter ref="C83:K103" xr:uid="{00000000-0009-0000-0000-000006000000}"/>
  <mergeCells count="9">
    <mergeCell ref="E50:H50"/>
    <mergeCell ref="E74:H74"/>
    <mergeCell ref="E76:H76"/>
    <mergeCell ref="L2:V2"/>
    <mergeCell ref="E7:H7"/>
    <mergeCell ref="E9:H9"/>
    <mergeCell ref="E18:H18"/>
    <mergeCell ref="E27:H27"/>
    <mergeCell ref="E48:H48"/>
  </mergeCells>
  <hyperlinks>
    <hyperlink ref="F88" r:id="rId1" xr:uid="{00000000-0004-0000-0600-000000000000}"/>
    <hyperlink ref="F92" r:id="rId2" xr:uid="{00000000-0004-0000-0600-000001000000}"/>
    <hyperlink ref="F94" r:id="rId3" xr:uid="{00000000-0004-0000-0600-000002000000}"/>
    <hyperlink ref="F98" r:id="rId4" xr:uid="{00000000-0004-0000-0600-000003000000}"/>
    <hyperlink ref="F100" r:id="rId5" xr:uid="{00000000-0004-0000-0600-000004000000}"/>
    <hyperlink ref="F103" r:id="rId6" xr:uid="{00000000-0004-0000-0600-000005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14</vt:i4>
      </vt:variant>
    </vt:vector>
  </HeadingPairs>
  <TitlesOfParts>
    <vt:vector size="21" baseType="lpstr">
      <vt:lpstr>Rekapitulace stavby</vt:lpstr>
      <vt:lpstr>D1.1 - Stavba - DP08</vt:lpstr>
      <vt:lpstr>D1.4.1 - Zdravotně techni...</vt:lpstr>
      <vt:lpstr>D1.4.2 - Chlazení - DP08</vt:lpstr>
      <vt:lpstr>D1.4.4 - Elektroinstalace...</vt:lpstr>
      <vt:lpstr>D1.4.5 - Měření a regulac...</vt:lpstr>
      <vt:lpstr>D1.4.6 - Stínění - DP08</vt:lpstr>
      <vt:lpstr>'D1.1 - Stavba - DP08'!Print_Area</vt:lpstr>
      <vt:lpstr>'D1.4.1 - Zdravotně techni...'!Print_Area</vt:lpstr>
      <vt:lpstr>'D1.4.2 - Chlazení - DP08'!Print_Area</vt:lpstr>
      <vt:lpstr>'D1.4.4 - Elektroinstalace...'!Print_Area</vt:lpstr>
      <vt:lpstr>'D1.4.5 - Měření a regulac...'!Print_Area</vt:lpstr>
      <vt:lpstr>'D1.4.6 - Stínění - DP08'!Print_Area</vt:lpstr>
      <vt:lpstr>'Rekapitulace stavby'!Print_Area</vt:lpstr>
      <vt:lpstr>'D1.1 - Stavba - DP08'!Print_Titles</vt:lpstr>
      <vt:lpstr>'D1.4.1 - Zdravotně techni...'!Print_Titles</vt:lpstr>
      <vt:lpstr>'D1.4.2 - Chlazení - DP08'!Print_Titles</vt:lpstr>
      <vt:lpstr>'D1.4.4 - Elektroinstalace...'!Print_Titles</vt:lpstr>
      <vt:lpstr>'D1.4.5 - Měření a regulac...'!Print_Titles</vt:lpstr>
      <vt:lpstr>'D1.4.6 - Stínění - DP08'!Print_Titles</vt:lpstr>
      <vt:lpstr>'Rekapitulace stavby'!Print_Titles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Bohemik Dobříš</cp:lastModifiedBy>
  <dcterms:created xsi:type="dcterms:W3CDTF">2023-12-14T07:53:18Z</dcterms:created>
  <dcterms:modified xsi:type="dcterms:W3CDTF">2023-12-14T23:27:11Z</dcterms:modified>
</cp:coreProperties>
</file>